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isamozloom/Desktop/Homeless Trust/2025/Census/"/>
    </mc:Choice>
  </mc:AlternateContent>
  <xr:revisionPtr revIDLastSave="0" documentId="8_{1AA47960-28D4-A340-82CF-E196BCB65310}" xr6:coauthVersionLast="47" xr6:coauthVersionMax="47" xr10:uidLastSave="{00000000-0000-0000-0000-000000000000}"/>
  <bookViews>
    <workbookView xWindow="2980" yWindow="760" windowWidth="29040" windowHeight="15720" xr2:uid="{00000000-000D-0000-FFFF-FFFF00000000}"/>
  </bookViews>
  <sheets>
    <sheet name="Comparison" sheetId="1" r:id="rId1"/>
    <sheet name="LTD Summary" sheetId="2" r:id="rId2"/>
    <sheet name="All Street Counts LTD" sheetId="3" r:id="rId3"/>
  </sheets>
  <externalReferences>
    <externalReference r:id="rId4"/>
  </externalReferences>
  <definedNames>
    <definedName name="_xlnm.Print_Area" localSheetId="2">'All Street Counts LTD'!$A$1:$G$105</definedName>
    <definedName name="_xlnm.Print_Titles" localSheetId="2">'All Street Counts LTD'!$1:$5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3" l="1"/>
  <c r="F110" i="3"/>
  <c r="F113" i="3"/>
  <c r="F112" i="3"/>
  <c r="E62" i="2"/>
  <c r="E63" i="2"/>
  <c r="D14" i="1"/>
  <c r="D15" i="1"/>
  <c r="D16" i="1"/>
  <c r="D17" i="1"/>
  <c r="D7" i="1"/>
  <c r="D8" i="1"/>
  <c r="D9" i="1"/>
  <c r="B10" i="1"/>
  <c r="E61" i="2"/>
  <c r="F108" i="3"/>
  <c r="B18" i="1"/>
  <c r="C10" i="1"/>
  <c r="F103" i="3" l="1"/>
  <c r="F102" i="3"/>
  <c r="E58" i="2"/>
  <c r="C18" i="1"/>
  <c r="F105" i="3"/>
  <c r="F104" i="3"/>
  <c r="F101" i="3"/>
  <c r="F100" i="3"/>
  <c r="F99" i="3"/>
  <c r="F98" i="3"/>
  <c r="F97" i="3"/>
  <c r="F96" i="3"/>
  <c r="E59" i="2"/>
  <c r="E54" i="2"/>
  <c r="E16" i="1"/>
  <c r="D53" i="2"/>
  <c r="E53" i="2" s="1"/>
  <c r="E52" i="2"/>
  <c r="E49" i="2"/>
  <c r="F91" i="3"/>
  <c r="F90" i="3"/>
  <c r="F94" i="3"/>
  <c r="F95" i="3"/>
  <c r="F93" i="3"/>
  <c r="F92" i="3"/>
  <c r="E50" i="2"/>
  <c r="F89" i="3"/>
  <c r="F88" i="3"/>
  <c r="E48" i="2"/>
  <c r="F87" i="3"/>
  <c r="F86" i="3"/>
  <c r="E47" i="2"/>
  <c r="E17" i="1"/>
  <c r="E15" i="1"/>
  <c r="E9" i="1"/>
  <c r="E8" i="1"/>
  <c r="E7" i="1"/>
  <c r="D6" i="1"/>
  <c r="E6" i="1" s="1"/>
  <c r="F85" i="3"/>
  <c r="F84" i="3"/>
  <c r="F83" i="3"/>
  <c r="F82" i="3"/>
  <c r="E46" i="2"/>
  <c r="E45" i="2"/>
  <c r="F81" i="3"/>
  <c r="F80" i="3"/>
  <c r="E44" i="2"/>
  <c r="F78" i="3"/>
  <c r="E42" i="2"/>
  <c r="F77" i="3"/>
  <c r="F76" i="3"/>
  <c r="F75" i="3"/>
  <c r="F74" i="3"/>
  <c r="E41" i="2"/>
  <c r="E40" i="2"/>
  <c r="F73" i="3"/>
  <c r="F72" i="3"/>
  <c r="F79" i="3"/>
  <c r="E43" i="2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G32" i="3" s="1"/>
  <c r="F31" i="3"/>
  <c r="F30" i="3"/>
  <c r="G30" i="3" s="1"/>
  <c r="F29" i="3"/>
  <c r="F28" i="3"/>
  <c r="G28" i="3" s="1"/>
  <c r="F27" i="3"/>
  <c r="F26" i="3"/>
  <c r="G26" i="3" s="1"/>
  <c r="F25" i="3"/>
  <c r="F24" i="3"/>
  <c r="G24" i="3"/>
  <c r="F23" i="3"/>
  <c r="F22" i="3"/>
  <c r="G22" i="3" s="1"/>
  <c r="F21" i="3"/>
  <c r="F20" i="3"/>
  <c r="G20" i="3" s="1"/>
  <c r="F19" i="3"/>
  <c r="F18" i="3"/>
  <c r="G18" i="3" s="1"/>
  <c r="F17" i="3"/>
  <c r="F16" i="3"/>
  <c r="G16" i="3" s="1"/>
  <c r="F15" i="3"/>
  <c r="F14" i="3"/>
  <c r="G14" i="3" s="1"/>
  <c r="F13" i="3"/>
  <c r="F12" i="3"/>
  <c r="G12" i="3"/>
  <c r="F11" i="3"/>
  <c r="F10" i="3"/>
  <c r="G10" i="3" s="1"/>
  <c r="F9" i="3"/>
  <c r="F8" i="3"/>
  <c r="G8" i="3" s="1"/>
  <c r="C8" i="2"/>
  <c r="E8" i="2" s="1"/>
  <c r="C9" i="2"/>
  <c r="E9" i="2" s="1"/>
  <c r="C10" i="2"/>
  <c r="E10" i="2" s="1"/>
  <c r="C11" i="2"/>
  <c r="E11" i="2" s="1"/>
  <c r="C12" i="2"/>
  <c r="E12" i="2" s="1"/>
  <c r="C13" i="2"/>
  <c r="E13" i="2" s="1"/>
  <c r="C14" i="2"/>
  <c r="E14" i="2" s="1"/>
  <c r="C15" i="2"/>
  <c r="E15" i="2" s="1"/>
  <c r="C16" i="2"/>
  <c r="E16" i="2" s="1"/>
  <c r="C17" i="2"/>
  <c r="E17" i="2" s="1"/>
  <c r="C18" i="2"/>
  <c r="E18" i="2" s="1"/>
  <c r="C19" i="2"/>
  <c r="E19" i="2" s="1"/>
  <c r="C20" i="2"/>
  <c r="E20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D13" i="1"/>
  <c r="E13" i="1" s="1"/>
  <c r="D10" i="1" l="1"/>
  <c r="E10" i="1" s="1"/>
  <c r="C20" i="1"/>
  <c r="B20" i="1"/>
  <c r="D18" i="1"/>
  <c r="E18" i="1" s="1"/>
  <c r="D20" i="1" l="1"/>
  <c r="E20" i="1" s="1"/>
</calcChain>
</file>

<file path=xl/sharedStrings.xml><?xml version="1.0" encoding="utf-8"?>
<sst xmlns="http://schemas.openxmlformats.org/spreadsheetml/2006/main" count="168" uniqueCount="110">
  <si>
    <t xml:space="preserve">                         HOMELESS TRUST CENSUS RESULTS &amp; </t>
  </si>
  <si>
    <t xml:space="preserve">UNSHELTERED HOMELESS COUNT </t>
  </si>
  <si>
    <t># ON 8/22/24</t>
  </si>
  <si>
    <t>Difference +/-</t>
  </si>
  <si>
    <t>%</t>
  </si>
  <si>
    <r>
      <t>City of Miami</t>
    </r>
    <r>
      <rPr>
        <sz val="11"/>
        <rFont val="Arial"/>
        <family val="2"/>
      </rPr>
      <t>-City of Miami, City Limits</t>
    </r>
  </si>
  <si>
    <r>
      <t xml:space="preserve">City of Miami Beach- </t>
    </r>
    <r>
      <rPr>
        <sz val="11"/>
        <rFont val="Arial"/>
        <family val="2"/>
      </rPr>
      <t>Miami Beach</t>
    </r>
  </si>
  <si>
    <r>
      <t>Miami-Dade County-</t>
    </r>
    <r>
      <rPr>
        <sz val="11"/>
        <rFont val="Arial"/>
        <family val="2"/>
      </rPr>
      <t>South Dade</t>
    </r>
    <r>
      <rPr>
        <b/>
        <sz val="11"/>
        <rFont val="Arial"/>
        <family val="2"/>
      </rPr>
      <t xml:space="preserve">, </t>
    </r>
    <r>
      <rPr>
        <sz val="11"/>
        <rFont val="Arial"/>
        <family val="2"/>
      </rPr>
      <t>South of Kendall Drive to Monroe County Line</t>
    </r>
  </si>
  <si>
    <r>
      <t>Miami-Dade County-</t>
    </r>
    <r>
      <rPr>
        <sz val="11"/>
        <rFont val="Arial"/>
        <family val="2"/>
      </rPr>
      <t>Unincorporated Miami-Dade County, North of Kendall Drive to Broward County Line</t>
    </r>
  </si>
  <si>
    <t>Subtotal- # of UNSHELTERED Homeless:</t>
  </si>
  <si>
    <t xml:space="preserve">SHELTERED HOMELESS COUNT </t>
  </si>
  <si>
    <t>Total Homeless in Emergency Shelter</t>
  </si>
  <si>
    <t>Emergency Weather Placements</t>
  </si>
  <si>
    <t>Hotel/Motel</t>
  </si>
  <si>
    <t>Total Homeless in Transitional Housing</t>
  </si>
  <si>
    <t>Safe Haven</t>
  </si>
  <si>
    <t>Subtotal-SHELTERED Homeless:</t>
  </si>
  <si>
    <t>TOTAL - SHELTERED AND UNSHELTERED HOMELESS:</t>
  </si>
  <si>
    <t>Weather Conditions:</t>
  </si>
  <si>
    <t>Passing Clouds, High in the low 80s.</t>
  </si>
  <si>
    <t>HOMELESS CENSUS RESULTS</t>
  </si>
  <si>
    <t>Summary - Life - To - Date Census</t>
  </si>
  <si>
    <t>Actual Street Count</t>
  </si>
  <si>
    <t>Multiplied By (2)*</t>
  </si>
  <si>
    <t>Total Sheltered</t>
  </si>
  <si>
    <t>Total Census Results</t>
  </si>
  <si>
    <t>Apr,97</t>
  </si>
  <si>
    <t>Oct,97</t>
  </si>
  <si>
    <t>Feb,98</t>
  </si>
  <si>
    <t>Oct,98</t>
  </si>
  <si>
    <t>Apr,00</t>
  </si>
  <si>
    <t>Nov,00</t>
  </si>
  <si>
    <t>Jun,01</t>
  </si>
  <si>
    <t>Nov,01</t>
  </si>
  <si>
    <t>Apr,02</t>
  </si>
  <si>
    <t>Nov,02</t>
  </si>
  <si>
    <t>Apr,03</t>
  </si>
  <si>
    <t>Dec,03</t>
  </si>
  <si>
    <t>Apr,04</t>
  </si>
  <si>
    <t>Census was cancelled due to COVID-19 pandemic</t>
  </si>
  <si>
    <t>Please note that there was no data collected for April 1997, October 1997 and February 1998.</t>
  </si>
  <si>
    <t>The 1999 count was not used due to discrepancies in counting methodologies.</t>
  </si>
  <si>
    <t xml:space="preserve">*The Multiplier was eliminated in 2005 per HUD guidance </t>
  </si>
  <si>
    <t>SUMMARY -ALL STREET COUNTS LIFE-TO-DATE</t>
  </si>
  <si>
    <t>Outreach Providers</t>
  </si>
  <si>
    <t>Miami Homeless Assistance Programs (City of Miami)</t>
  </si>
  <si>
    <t>Formerly Douglas Gardens 4/03 City of Miami Beach (Miami Beach)</t>
  </si>
  <si>
    <t>Formerly Metatherapy Institute Outreach-Camillus (South of Kendall Dr.) 12/05 (DHS Homeless Assistance Programs) 8/09 (City of Miami)</t>
  </si>
  <si>
    <t>Formerly DHS Homeless Assistance Programs (balance of County)8/09 (City of Miami)</t>
  </si>
  <si>
    <t>Subtotal</t>
  </si>
  <si>
    <t>Total w/Multiplier of 2</t>
  </si>
  <si>
    <t>1992*</t>
  </si>
  <si>
    <t>Apr. 1997/Count # 1</t>
  </si>
  <si>
    <t xml:space="preserve">Number of Teams </t>
  </si>
  <si>
    <t>Oct. 1997/Count # 2</t>
  </si>
  <si>
    <t>Feb. 1998/Count # 3</t>
  </si>
  <si>
    <t>Oct. 1998/Count # 4</t>
  </si>
  <si>
    <t>Apr. 2000/Count # 7</t>
  </si>
  <si>
    <t>Nov. 2000/Count # 8</t>
  </si>
  <si>
    <t>Jun. 2001/Count # 9</t>
  </si>
  <si>
    <t>Nov. 2001/Count # 10</t>
  </si>
  <si>
    <t>Apr. 2002/Count # 11</t>
  </si>
  <si>
    <t>Nov. 2002/Count # 12</t>
  </si>
  <si>
    <t>Apr. 2003/Count # 13</t>
  </si>
  <si>
    <t>Dec. 2003/Count # 14</t>
  </si>
  <si>
    <t>Apr. 2004/Count # 15</t>
  </si>
  <si>
    <t>Jan. 2005/ Count #16</t>
  </si>
  <si>
    <t>Sept. 2005/ Count #17</t>
  </si>
  <si>
    <t>Jan. 2006/ Count #17</t>
  </si>
  <si>
    <t>July. 2006/ Count #18</t>
  </si>
  <si>
    <t>Jan. 2007/ Count #19</t>
  </si>
  <si>
    <t>July. 2007/ Count #20</t>
  </si>
  <si>
    <t>Jan. 2008/ Count #21</t>
  </si>
  <si>
    <t>Jan. 2009/ Count #22</t>
  </si>
  <si>
    <t>Aug. 2009/ Count #23</t>
  </si>
  <si>
    <t>Jan. 2010/ Count #24</t>
  </si>
  <si>
    <t>Sept. 2010/ Count #25</t>
  </si>
  <si>
    <t>Jan. 2011/ Count #26</t>
  </si>
  <si>
    <t>June. 2011/ Count #27</t>
  </si>
  <si>
    <t>Jan. 2012/ Count #28</t>
  </si>
  <si>
    <t>Aug. 2012/ Count #29</t>
  </si>
  <si>
    <t>Jan. 2013/ Count #30</t>
  </si>
  <si>
    <t>Aug. 2013/ Count #31</t>
  </si>
  <si>
    <t>Jan. 2014/ Count #32</t>
  </si>
  <si>
    <t>Aug. 2014/ Count #33</t>
  </si>
  <si>
    <t>Jan. 2015/ Count #34</t>
  </si>
  <si>
    <t>Aug. 2015/ Count #35</t>
  </si>
  <si>
    <t>Jan. 2016/ Count #36</t>
  </si>
  <si>
    <t>Aug. 2016/ Count #37</t>
  </si>
  <si>
    <t>Jan. 2017/ Count #38</t>
  </si>
  <si>
    <t>Aug. 2017 / Count 39</t>
  </si>
  <si>
    <t>Jan. 2018 / Count 40</t>
  </si>
  <si>
    <t>Aug. 2018 / Count 41</t>
  </si>
  <si>
    <t>Jan. 2019 / Count 42</t>
  </si>
  <si>
    <t>Aug. 2019 / Count 43</t>
  </si>
  <si>
    <t>Jan. 2020 / Count 44</t>
  </si>
  <si>
    <t>Jan. 2021 / Count 45</t>
  </si>
  <si>
    <t>Aug. 2021 / Count 46</t>
  </si>
  <si>
    <t>Jan. 2022 / Count 47</t>
  </si>
  <si>
    <t>Aug. 2022 / Count 48</t>
  </si>
  <si>
    <t>Jan. 2023 / Count 49</t>
  </si>
  <si>
    <t>Aug. 2023 / Count 50</t>
  </si>
  <si>
    <t>Jan. 2024 / Count 51</t>
  </si>
  <si>
    <t>Aug. 2024 / Count 52</t>
  </si>
  <si>
    <t xml:space="preserve">                          COMPARISON:  August 22, 2024 to August 21, 2025</t>
  </si>
  <si>
    <t># ON 8/21/25</t>
  </si>
  <si>
    <t>Mostly Clear, High in the low 80s.</t>
  </si>
  <si>
    <t>Jan. 2025 / Count 53</t>
  </si>
  <si>
    <t>Aug. 2025 / Count 54</t>
  </si>
  <si>
    <t xml:space="preserve">There was a 7% (n=267) overall decrease in homelessness countywide when comparing the 2024 and 2025 PIT counts. The unsheltered count increased 6% (n=64), and the sheltered count decreased 12% (n=331).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</si>
</sst>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12"/>
      <name val="Baskerville"/>
      <family val="1"/>
    </font>
    <font>
      <b/>
      <sz val="10"/>
      <color indexed="12"/>
      <name val="Arial"/>
      <family val="2"/>
    </font>
    <font>
      <b/>
      <sz val="10"/>
      <name val="Bell MT"/>
      <family val="1"/>
    </font>
    <font>
      <b/>
      <i/>
      <sz val="10"/>
      <name val="Bell MT"/>
      <family val="1"/>
    </font>
    <font>
      <sz val="10"/>
      <name val="Baskerville"/>
      <family val="1"/>
    </font>
    <font>
      <b/>
      <sz val="10"/>
      <name val="Baskerville"/>
      <family val="1"/>
    </font>
    <font>
      <sz val="10"/>
      <name val="Bell MT"/>
      <family val="1"/>
    </font>
    <font>
      <sz val="9"/>
      <name val="Arial"/>
      <family val="2"/>
    </font>
    <font>
      <b/>
      <sz val="10"/>
      <name val="Baskerville"/>
      <family val="1"/>
    </font>
    <font>
      <b/>
      <sz val="10"/>
      <color indexed="8"/>
      <name val="Baskerville"/>
      <family val="1"/>
    </font>
    <font>
      <b/>
      <sz val="10"/>
      <color indexed="8"/>
      <name val="Bell MT"/>
      <family val="1"/>
    </font>
    <font>
      <sz val="10"/>
      <color indexed="8"/>
      <name val="Bell MT"/>
      <family val="1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rgb="FF000000"/>
      <name val="Calibri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38DD5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9" fontId="13" fillId="4" borderId="1" xfId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9" fontId="13" fillId="4" borderId="0" xfId="1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3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64" fontId="9" fillId="0" borderId="6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3" xfId="0" applyNumberFormat="1" applyFont="1" applyBorder="1"/>
    <xf numFmtId="164" fontId="9" fillId="0" borderId="6" xfId="0" applyNumberFormat="1" applyFont="1" applyBorder="1"/>
    <xf numFmtId="0" fontId="9" fillId="5" borderId="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2" fillId="2" borderId="9" xfId="0" applyFont="1" applyFill="1" applyBorder="1"/>
    <xf numFmtId="0" fontId="16" fillId="2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3" fillId="0" borderId="11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0" fontId="19" fillId="0" borderId="0" xfId="0" applyFont="1"/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1" fillId="3" borderId="10" xfId="0" applyFont="1" applyFill="1" applyBorder="1" applyAlignment="1">
      <alignment horizontal="center"/>
    </xf>
    <xf numFmtId="0" fontId="20" fillId="3" borderId="9" xfId="0" applyFont="1" applyFill="1" applyBorder="1"/>
    <xf numFmtId="0" fontId="20" fillId="3" borderId="17" xfId="0" applyFont="1" applyFill="1" applyBorder="1"/>
    <xf numFmtId="0" fontId="20" fillId="3" borderId="18" xfId="0" applyFont="1" applyFill="1" applyBorder="1"/>
    <xf numFmtId="0" fontId="20" fillId="0" borderId="3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3" xfId="0" applyFont="1" applyBorder="1" applyAlignment="1">
      <alignment horizontal="right"/>
    </xf>
    <xf numFmtId="0" fontId="22" fillId="0" borderId="5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0" borderId="0" xfId="0" applyFont="1"/>
    <xf numFmtId="0" fontId="23" fillId="0" borderId="2" xfId="0" applyFont="1" applyBorder="1" applyAlignment="1">
      <alignment horizontal="center"/>
    </xf>
    <xf numFmtId="0" fontId="26" fillId="0" borderId="19" xfId="0" applyFont="1" applyBorder="1"/>
    <xf numFmtId="0" fontId="23" fillId="0" borderId="15" xfId="0" applyFont="1" applyBorder="1" applyAlignment="1">
      <alignment horizontal="center"/>
    </xf>
    <xf numFmtId="0" fontId="20" fillId="0" borderId="20" xfId="0" applyFont="1" applyBorder="1" applyAlignment="1">
      <alignment horizontal="right"/>
    </xf>
    <xf numFmtId="0" fontId="9" fillId="0" borderId="2" xfId="0" applyFont="1" applyBorder="1"/>
    <xf numFmtId="0" fontId="23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27" fillId="0" borderId="15" xfId="0" applyFont="1" applyBorder="1" applyAlignment="1">
      <alignment horizontal="center"/>
    </xf>
    <xf numFmtId="0" fontId="28" fillId="0" borderId="20" xfId="0" applyFont="1" applyBorder="1" applyAlignment="1">
      <alignment horizontal="right"/>
    </xf>
    <xf numFmtId="0" fontId="29" fillId="0" borderId="3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27" fillId="0" borderId="1" xfId="0" applyFont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3" fillId="4" borderId="15" xfId="0" applyFont="1" applyFill="1" applyBorder="1" applyAlignment="1">
      <alignment horizontal="center"/>
    </xf>
    <xf numFmtId="0" fontId="14" fillId="0" borderId="0" xfId="0" applyFont="1"/>
    <xf numFmtId="0" fontId="30" fillId="0" borderId="0" xfId="0" applyFont="1"/>
    <xf numFmtId="0" fontId="6" fillId="0" borderId="0" xfId="0" applyFont="1"/>
    <xf numFmtId="0" fontId="5" fillId="0" borderId="0" xfId="0" applyFont="1" applyAlignment="1">
      <alignment horizontal="centerContinuous"/>
    </xf>
    <xf numFmtId="0" fontId="27" fillId="4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28" fillId="0" borderId="3" xfId="0" applyFont="1" applyBorder="1" applyAlignment="1">
      <alignment horizontal="right"/>
    </xf>
    <xf numFmtId="0" fontId="9" fillId="4" borderId="1" xfId="0" applyFont="1" applyFill="1" applyBorder="1" applyAlignment="1">
      <alignment horizontal="center" wrapText="1"/>
    </xf>
    <xf numFmtId="0" fontId="28" fillId="0" borderId="14" xfId="0" applyFont="1" applyBorder="1" applyAlignment="1">
      <alignment horizontal="right"/>
    </xf>
    <xf numFmtId="3" fontId="13" fillId="4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3" fillId="0" borderId="0" xfId="0" applyFont="1"/>
    <xf numFmtId="0" fontId="12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9" fillId="6" borderId="1" xfId="0" applyFont="1" applyFill="1" applyBorder="1" applyAlignment="1">
      <alignment horizontal="center"/>
    </xf>
    <xf numFmtId="16" fontId="9" fillId="0" borderId="3" xfId="0" applyNumberFormat="1" applyFont="1" applyBorder="1" applyAlignment="1">
      <alignment horizontal="left"/>
    </xf>
    <xf numFmtId="0" fontId="9" fillId="7" borderId="1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4" fillId="6" borderId="2" xfId="0" applyFont="1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9" fillId="0" borderId="24" xfId="0" applyNumberFormat="1" applyFont="1" applyBorder="1" applyAlignment="1">
      <alignment horizontal="center" wrapText="1"/>
    </xf>
    <xf numFmtId="3" fontId="9" fillId="0" borderId="25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5" borderId="26" xfId="0" applyFont="1" applyFill="1" applyBorder="1" applyAlignment="1">
      <alignment horizontal="right" wrapText="1"/>
    </xf>
    <xf numFmtId="0" fontId="14" fillId="5" borderId="27" xfId="0" applyFont="1" applyFill="1" applyBorder="1" applyAlignment="1">
      <alignment horizontal="right" wrapText="1"/>
    </xf>
    <xf numFmtId="0" fontId="14" fillId="5" borderId="28" xfId="0" applyFont="1" applyFill="1" applyBorder="1" applyAlignment="1">
      <alignment horizontal="right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17" fillId="0" borderId="32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33" xfId="0" applyFont="1" applyBorder="1" applyAlignment="1">
      <alignment wrapText="1"/>
    </xf>
    <xf numFmtId="0" fontId="9" fillId="4" borderId="2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8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4" fillId="2" borderId="26" xfId="0" applyFont="1" applyFill="1" applyBorder="1" applyAlignment="1">
      <alignment wrapText="1"/>
    </xf>
    <xf numFmtId="0" fontId="14" fillId="2" borderId="27" xfId="0" applyFont="1" applyFill="1" applyBorder="1" applyAlignment="1">
      <alignment wrapText="1"/>
    </xf>
    <xf numFmtId="0" fontId="14" fillId="2" borderId="28" xfId="0" applyFont="1" applyFill="1" applyBorder="1" applyAlignment="1">
      <alignment wrapText="1"/>
    </xf>
  </cellXfs>
  <cellStyles count="3">
    <cellStyle name="Normal" xfId="0" builtinId="0"/>
    <cellStyle name="Percent" xfId="1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0</xdr:rowOff>
    </xdr:from>
    <xdr:to>
      <xdr:col>0</xdr:col>
      <xdr:colOff>1165860</xdr:colOff>
      <xdr:row>3</xdr:row>
      <xdr:rowOff>38100</xdr:rowOff>
    </xdr:to>
    <xdr:pic>
      <xdr:nvPicPr>
        <xdr:cNvPr id="1434" name="Picture 1" descr="button_bar">
          <a:extLst>
            <a:ext uri="{FF2B5EF4-FFF2-40B4-BE49-F238E27FC236}">
              <a16:creationId xmlns:a16="http://schemas.microsoft.com/office/drawing/2014/main" id="{4DFE2E1D-5ADA-6199-2E60-2D094E03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990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0</xdr:row>
      <xdr:rowOff>0</xdr:rowOff>
    </xdr:from>
    <xdr:to>
      <xdr:col>0</xdr:col>
      <xdr:colOff>1165860</xdr:colOff>
      <xdr:row>3</xdr:row>
      <xdr:rowOff>38100</xdr:rowOff>
    </xdr:to>
    <xdr:pic>
      <xdr:nvPicPr>
        <xdr:cNvPr id="1435" name="Picture 1" descr="button_bar">
          <a:extLst>
            <a:ext uri="{FF2B5EF4-FFF2-40B4-BE49-F238E27FC236}">
              <a16:creationId xmlns:a16="http://schemas.microsoft.com/office/drawing/2014/main" id="{C6BB41DC-42E8-6A61-1FF6-2C3CC351A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0"/>
          <a:ext cx="990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25</xdr:row>
      <xdr:rowOff>76200</xdr:rowOff>
    </xdr:from>
    <xdr:to>
      <xdr:col>0</xdr:col>
      <xdr:colOff>2705100</xdr:colOff>
      <xdr:row>26</xdr:row>
      <xdr:rowOff>15240</xdr:rowOff>
    </xdr:to>
    <xdr:pic>
      <xdr:nvPicPr>
        <xdr:cNvPr id="1436" name="Picture 1">
          <a:extLst>
            <a:ext uri="{FF2B5EF4-FFF2-40B4-BE49-F238E27FC236}">
              <a16:creationId xmlns:a16="http://schemas.microsoft.com/office/drawing/2014/main" id="{D2FB30AF-DFFF-6E52-4E9E-70899CBD0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1193780"/>
          <a:ext cx="23850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22860</xdr:rowOff>
    </xdr:from>
    <xdr:to>
      <xdr:col>3</xdr:col>
      <xdr:colOff>373380</xdr:colOff>
      <xdr:row>2</xdr:row>
      <xdr:rowOff>0</xdr:rowOff>
    </xdr:to>
    <xdr:pic>
      <xdr:nvPicPr>
        <xdr:cNvPr id="2470" name="Picture 10" descr="button_bar">
          <a:extLst>
            <a:ext uri="{FF2B5EF4-FFF2-40B4-BE49-F238E27FC236}">
              <a16:creationId xmlns:a16="http://schemas.microsoft.com/office/drawing/2014/main" id="{AE3B570A-2946-A1BD-AA5C-33C4D240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22860"/>
          <a:ext cx="128778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213360</xdr:rowOff>
    </xdr:from>
    <xdr:to>
      <xdr:col>1</xdr:col>
      <xdr:colOff>0</xdr:colOff>
      <xdr:row>4</xdr:row>
      <xdr:rowOff>609600</xdr:rowOff>
    </xdr:to>
    <xdr:pic>
      <xdr:nvPicPr>
        <xdr:cNvPr id="3403" name="Picture 3" descr="button_bar">
          <a:extLst>
            <a:ext uri="{FF2B5EF4-FFF2-40B4-BE49-F238E27FC236}">
              <a16:creationId xmlns:a16="http://schemas.microsoft.com/office/drawing/2014/main" id="{CD97C1B2-5C41-5FF6-763D-3A29DB80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55320"/>
          <a:ext cx="14020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175260</xdr:colOff>
      <xdr:row>0</xdr:row>
      <xdr:rowOff>22860</xdr:rowOff>
    </xdr:from>
    <xdr:to>
      <xdr:col>0</xdr:col>
      <xdr:colOff>1661160</xdr:colOff>
      <xdr:row>3</xdr:row>
      <xdr:rowOff>0</xdr:rowOff>
    </xdr:to>
    <xdr:pic>
      <xdr:nvPicPr>
        <xdr:cNvPr id="3404" name="Picture 1">
          <a:extLst>
            <a:ext uri="{FF2B5EF4-FFF2-40B4-BE49-F238E27FC236}">
              <a16:creationId xmlns:a16="http://schemas.microsoft.com/office/drawing/2014/main" id="{87DFA496-73B0-C81C-CC49-8B4C1AC2A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2860"/>
          <a:ext cx="13411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amidadecounty-my.sharepoint.com/personal/vmallette_miamidade_gov/Documents/Documents/PIT/2023%20PIT/PIT%20Count%20-%20Results%20and%20Comparison%202019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2020-2021"/>
      <sheetName val="LTD Summary"/>
      <sheetName val="All Street Counts LTD"/>
    </sheetNames>
    <sheetDataSet>
      <sheetData sheetId="0">
        <row r="18">
          <cell r="C18">
            <v>2426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2:J28"/>
  <sheetViews>
    <sheetView tabSelected="1" topLeftCell="A9" workbookViewId="0">
      <selection activeCell="A25" sqref="A25"/>
    </sheetView>
  </sheetViews>
  <sheetFormatPr baseColWidth="10" defaultColWidth="8.83203125" defaultRowHeight="13" x14ac:dyDescent="0.15"/>
  <cols>
    <col min="1" max="1" width="52.5" customWidth="1"/>
    <col min="2" max="3" width="15.6640625" style="11" customWidth="1"/>
    <col min="4" max="4" width="15.6640625" style="10" customWidth="1"/>
    <col min="5" max="5" width="9.1640625" style="10" customWidth="1"/>
  </cols>
  <sheetData>
    <row r="2" spans="1:7" s="2" customFormat="1" ht="16.5" customHeight="1" x14ac:dyDescent="0.15">
      <c r="A2" s="112" t="s">
        <v>0</v>
      </c>
      <c r="B2" s="113"/>
      <c r="C2" s="113"/>
      <c r="D2" s="114"/>
      <c r="E2" s="114"/>
    </row>
    <row r="3" spans="1:7" s="2" customFormat="1" ht="15.75" customHeight="1" x14ac:dyDescent="0.15">
      <c r="A3" s="112" t="s">
        <v>104</v>
      </c>
      <c r="B3" s="113"/>
      <c r="C3" s="113"/>
      <c r="D3" s="114"/>
      <c r="E3" s="114"/>
    </row>
    <row r="4" spans="1:7" ht="15" customHeight="1" x14ac:dyDescent="0.15">
      <c r="A4" s="119"/>
      <c r="B4" s="119"/>
      <c r="C4" s="102"/>
    </row>
    <row r="5" spans="1:7" ht="18" customHeight="1" x14ac:dyDescent="0.2">
      <c r="A5" s="4" t="s">
        <v>1</v>
      </c>
      <c r="B5" s="5" t="s">
        <v>2</v>
      </c>
      <c r="C5" s="5" t="s">
        <v>105</v>
      </c>
      <c r="D5" s="5" t="s">
        <v>3</v>
      </c>
      <c r="E5" s="5" t="s">
        <v>4</v>
      </c>
    </row>
    <row r="6" spans="1:7" s="1" customFormat="1" ht="27.75" customHeight="1" x14ac:dyDescent="0.15">
      <c r="A6" s="7" t="s">
        <v>5</v>
      </c>
      <c r="B6" s="97">
        <v>619</v>
      </c>
      <c r="C6" s="97">
        <v>537</v>
      </c>
      <c r="D6" s="3">
        <f>SUM(C6)-B6</f>
        <v>-82</v>
      </c>
      <c r="E6" s="12">
        <f>SUM(D6)/B6</f>
        <v>-0.13247172859450726</v>
      </c>
    </row>
    <row r="7" spans="1:7" s="1" customFormat="1" ht="27.75" customHeight="1" x14ac:dyDescent="0.15">
      <c r="A7" s="8" t="s">
        <v>6</v>
      </c>
      <c r="B7" s="97">
        <v>132</v>
      </c>
      <c r="C7" s="97">
        <v>122</v>
      </c>
      <c r="D7" s="3">
        <f t="shared" ref="D7:D9" si="0">SUM(C7)-B7</f>
        <v>-10</v>
      </c>
      <c r="E7" s="12">
        <f>SUM(D7)/B7</f>
        <v>-7.575757575757576E-2</v>
      </c>
    </row>
    <row r="8" spans="1:7" s="1" customFormat="1" ht="30.75" customHeight="1" x14ac:dyDescent="0.15">
      <c r="A8" s="8" t="s">
        <v>7</v>
      </c>
      <c r="B8" s="97">
        <v>45</v>
      </c>
      <c r="C8" s="97">
        <v>47</v>
      </c>
      <c r="D8" s="3">
        <f t="shared" si="0"/>
        <v>2</v>
      </c>
      <c r="E8" s="12">
        <f>SUM(D8)/B8</f>
        <v>4.4444444444444446E-2</v>
      </c>
    </row>
    <row r="9" spans="1:7" s="1" customFormat="1" ht="34.5" customHeight="1" x14ac:dyDescent="0.15">
      <c r="A9" s="8" t="s">
        <v>8</v>
      </c>
      <c r="B9" s="97">
        <v>208</v>
      </c>
      <c r="C9" s="97">
        <v>362</v>
      </c>
      <c r="D9" s="3">
        <f t="shared" si="0"/>
        <v>154</v>
      </c>
      <c r="E9" s="12">
        <f>SUM(D9)/B9</f>
        <v>0.74038461538461542</v>
      </c>
    </row>
    <row r="10" spans="1:7" s="1" customFormat="1" ht="34.5" customHeight="1" x14ac:dyDescent="0.15">
      <c r="A10" s="8" t="s">
        <v>9</v>
      </c>
      <c r="B10" s="89">
        <f>SUM(B6:B9)</f>
        <v>1004</v>
      </c>
      <c r="C10" s="89">
        <f>SUM(C6:C9)</f>
        <v>1068</v>
      </c>
      <c r="D10" s="13">
        <f>SUM(D6:D9)</f>
        <v>64</v>
      </c>
      <c r="E10" s="12">
        <f>SUM(D10)/B10</f>
        <v>6.3745019920318724E-2</v>
      </c>
    </row>
    <row r="11" spans="1:7" s="1" customFormat="1" ht="34.5" customHeight="1" x14ac:dyDescent="0.15">
      <c r="A11" s="9"/>
      <c r="B11" s="90"/>
      <c r="C11" s="90"/>
      <c r="D11" s="11"/>
      <c r="E11" s="11"/>
    </row>
    <row r="12" spans="1:7" ht="18" customHeight="1" x14ac:dyDescent="0.2">
      <c r="A12" s="6" t="s">
        <v>10</v>
      </c>
      <c r="B12" s="5" t="s">
        <v>2</v>
      </c>
      <c r="C12" s="5" t="s">
        <v>105</v>
      </c>
      <c r="D12" s="5" t="s">
        <v>3</v>
      </c>
      <c r="E12" s="5" t="s">
        <v>4</v>
      </c>
    </row>
    <row r="13" spans="1:7" s="1" customFormat="1" ht="27.75" customHeight="1" x14ac:dyDescent="0.15">
      <c r="A13" s="7" t="s">
        <v>11</v>
      </c>
      <c r="B13" s="88">
        <v>2261</v>
      </c>
      <c r="C13" s="88">
        <v>1988</v>
      </c>
      <c r="D13" s="3">
        <f>SUM(C13)-B13</f>
        <v>-273</v>
      </c>
      <c r="E13" s="12">
        <f t="shared" ref="E13:E18" si="1">SUM(D13)/B13</f>
        <v>-0.12074303405572756</v>
      </c>
    </row>
    <row r="14" spans="1:7" s="1" customFormat="1" ht="27.75" customHeight="1" x14ac:dyDescent="0.15">
      <c r="A14" s="7" t="s">
        <v>12</v>
      </c>
      <c r="B14" s="87">
        <v>0</v>
      </c>
      <c r="C14" s="87">
        <v>0</v>
      </c>
      <c r="D14" s="3">
        <f t="shared" ref="D14:D17" si="2">SUM(C14)-B14</f>
        <v>0</v>
      </c>
      <c r="E14" s="12">
        <v>0</v>
      </c>
    </row>
    <row r="15" spans="1:7" s="1" customFormat="1" ht="27.75" customHeight="1" x14ac:dyDescent="0.15">
      <c r="A15" s="8" t="s">
        <v>13</v>
      </c>
      <c r="B15" s="84">
        <v>188</v>
      </c>
      <c r="C15" s="84">
        <v>158</v>
      </c>
      <c r="D15" s="3">
        <f t="shared" si="2"/>
        <v>-30</v>
      </c>
      <c r="E15" s="12">
        <f t="shared" si="1"/>
        <v>-0.15957446808510639</v>
      </c>
      <c r="F15" s="94"/>
      <c r="G15" s="94"/>
    </row>
    <row r="16" spans="1:7" s="1" customFormat="1" ht="30.75" customHeight="1" x14ac:dyDescent="0.15">
      <c r="A16" s="8" t="s">
        <v>14</v>
      </c>
      <c r="B16" s="92">
        <v>371</v>
      </c>
      <c r="C16" s="92">
        <v>340</v>
      </c>
      <c r="D16" s="3">
        <f t="shared" si="2"/>
        <v>-31</v>
      </c>
      <c r="E16" s="12">
        <f t="shared" si="1"/>
        <v>-8.3557951482479784E-2</v>
      </c>
    </row>
    <row r="17" spans="1:10" s="1" customFormat="1" ht="34.5" customHeight="1" x14ac:dyDescent="0.15">
      <c r="A17" s="8" t="s">
        <v>15</v>
      </c>
      <c r="B17" s="84">
        <v>13</v>
      </c>
      <c r="C17" s="84">
        <v>16</v>
      </c>
      <c r="D17" s="3">
        <f t="shared" si="2"/>
        <v>3</v>
      </c>
      <c r="E17" s="12">
        <f t="shared" si="1"/>
        <v>0.23076923076923078</v>
      </c>
    </row>
    <row r="18" spans="1:10" ht="24.75" customHeight="1" x14ac:dyDescent="0.2">
      <c r="A18" s="6" t="s">
        <v>16</v>
      </c>
      <c r="B18" s="100">
        <f>SUM(B13:B17)</f>
        <v>2833</v>
      </c>
      <c r="C18" s="100">
        <f>SUM(C13:C17)</f>
        <v>2502</v>
      </c>
      <c r="D18" s="13">
        <f>SUM(D13:D17)</f>
        <v>-331</v>
      </c>
      <c r="E18" s="12">
        <f t="shared" si="1"/>
        <v>-0.11683727497352629</v>
      </c>
    </row>
    <row r="19" spans="1:10" ht="24.75" customHeight="1" x14ac:dyDescent="0.2">
      <c r="A19" s="6"/>
      <c r="B19" s="14"/>
      <c r="C19" s="14"/>
      <c r="D19" s="14"/>
      <c r="E19" s="14"/>
      <c r="F19" s="14"/>
    </row>
    <row r="20" spans="1:10" s="1" customFormat="1" ht="37.5" customHeight="1" x14ac:dyDescent="0.2">
      <c r="A20" s="101" t="s">
        <v>17</v>
      </c>
      <c r="B20" s="91">
        <f>SUM(B18)+B10</f>
        <v>3837</v>
      </c>
      <c r="C20" s="91">
        <f>SUM(C18)+C10</f>
        <v>3570</v>
      </c>
      <c r="D20" s="86">
        <f>SUM(C20)-B20</f>
        <v>-267</v>
      </c>
      <c r="E20" s="12">
        <f>SUM(D20)/B20</f>
        <v>-6.9585613760750592E-2</v>
      </c>
    </row>
    <row r="21" spans="1:10" ht="24.75" customHeight="1" x14ac:dyDescent="0.2">
      <c r="A21" s="6"/>
      <c r="B21" s="14"/>
      <c r="C21" s="14"/>
      <c r="D21" s="16"/>
      <c r="E21" s="15"/>
    </row>
    <row r="22" spans="1:10" ht="17.25" customHeight="1" thickBot="1" x14ac:dyDescent="0.25">
      <c r="A22" s="118"/>
      <c r="B22" s="118"/>
      <c r="C22" s="101"/>
      <c r="D22" s="11"/>
      <c r="E22" s="11"/>
    </row>
    <row r="23" spans="1:10" ht="49.5" customHeight="1" thickTop="1" thickBot="1" x14ac:dyDescent="0.2">
      <c r="A23" s="115" t="s">
        <v>109</v>
      </c>
      <c r="B23" s="116"/>
      <c r="C23" s="116"/>
      <c r="D23" s="116"/>
      <c r="E23" s="117"/>
    </row>
    <row r="24" spans="1:10" ht="18" customHeight="1" thickTop="1" x14ac:dyDescent="0.15">
      <c r="A24" s="2"/>
      <c r="D24" s="11"/>
      <c r="E24" s="11"/>
    </row>
    <row r="25" spans="1:10" ht="18" customHeight="1" x14ac:dyDescent="0.15">
      <c r="A25" s="2"/>
      <c r="D25" s="11"/>
      <c r="E25" s="11"/>
    </row>
    <row r="26" spans="1:10" s="1" customFormat="1" ht="38.25" customHeight="1" x14ac:dyDescent="0.15">
      <c r="A26" s="2"/>
      <c r="B26" s="11"/>
      <c r="C26" s="11"/>
      <c r="D26" s="11"/>
      <c r="E26" s="11"/>
    </row>
    <row r="27" spans="1:10" ht="16" x14ac:dyDescent="0.2">
      <c r="A27" s="6"/>
      <c r="B27" s="120" t="s">
        <v>2</v>
      </c>
      <c r="C27" s="121"/>
      <c r="D27" s="120" t="s">
        <v>105</v>
      </c>
      <c r="E27" s="121"/>
      <c r="J27" s="103"/>
    </row>
    <row r="28" spans="1:10" ht="43.5" customHeight="1" x14ac:dyDescent="0.25">
      <c r="A28" s="7" t="s">
        <v>18</v>
      </c>
      <c r="B28" s="110" t="s">
        <v>19</v>
      </c>
      <c r="C28" s="111"/>
      <c r="D28" s="110" t="s">
        <v>106</v>
      </c>
      <c r="E28" s="111"/>
      <c r="G28" s="95"/>
    </row>
  </sheetData>
  <mergeCells count="9">
    <mergeCell ref="B28:C28"/>
    <mergeCell ref="D28:E28"/>
    <mergeCell ref="A2:E2"/>
    <mergeCell ref="A3:E3"/>
    <mergeCell ref="A23:E23"/>
    <mergeCell ref="A22:B22"/>
    <mergeCell ref="A4:B4"/>
    <mergeCell ref="B27:C27"/>
    <mergeCell ref="D27:E27"/>
  </mergeCells>
  <phoneticPr fontId="6" type="noConversion"/>
  <pageMargins left="0.25" right="0.25" top="0.75" bottom="0.75" header="0.3" footer="0.3"/>
  <pageSetup scale="88" orientation="portrait" r:id="rId1"/>
  <headerFooter alignWithMargins="0">
    <oddFooter>&amp;RPage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68"/>
  <sheetViews>
    <sheetView topLeftCell="A43" workbookViewId="0">
      <selection activeCell="H72" sqref="H72"/>
    </sheetView>
  </sheetViews>
  <sheetFormatPr baseColWidth="10" defaultColWidth="8.83203125" defaultRowHeight="13" x14ac:dyDescent="0.15"/>
  <cols>
    <col min="1" max="1" width="12" customWidth="1"/>
    <col min="2" max="2" width="19.1640625" customWidth="1"/>
    <col min="3" max="3" width="18.33203125" customWidth="1"/>
    <col min="4" max="4" width="15.6640625" customWidth="1"/>
    <col min="5" max="5" width="32.1640625" customWidth="1"/>
  </cols>
  <sheetData>
    <row r="1" spans="1:6" x14ac:dyDescent="0.15">
      <c r="A1" s="127"/>
      <c r="B1" s="128"/>
      <c r="C1" s="128"/>
      <c r="D1" s="128"/>
      <c r="E1" s="129"/>
    </row>
    <row r="2" spans="1:6" ht="17.25" customHeight="1" x14ac:dyDescent="0.15">
      <c r="A2" s="130"/>
      <c r="B2" s="123"/>
      <c r="C2" s="123"/>
      <c r="D2" s="123"/>
      <c r="E2" s="131"/>
    </row>
    <row r="3" spans="1:6" ht="20" x14ac:dyDescent="0.2">
      <c r="A3" s="132" t="s">
        <v>20</v>
      </c>
      <c r="B3" s="133"/>
      <c r="C3" s="133"/>
      <c r="D3" s="133"/>
      <c r="E3" s="134"/>
    </row>
    <row r="4" spans="1:6" ht="17" thickBot="1" x14ac:dyDescent="0.25">
      <c r="A4" s="44" t="s">
        <v>21</v>
      </c>
      <c r="B4" s="43"/>
      <c r="C4" s="43"/>
      <c r="D4" s="43"/>
      <c r="E4" s="42"/>
    </row>
    <row r="5" spans="1:6" ht="15" thickTop="1" thickBot="1" x14ac:dyDescent="0.2">
      <c r="A5" s="41"/>
      <c r="B5" s="40" t="s">
        <v>22</v>
      </c>
      <c r="C5" s="40" t="s">
        <v>23</v>
      </c>
      <c r="D5" s="40" t="s">
        <v>24</v>
      </c>
      <c r="E5" s="39" t="s">
        <v>25</v>
      </c>
    </row>
    <row r="6" spans="1:6" ht="14" thickTop="1" x14ac:dyDescent="0.15">
      <c r="A6" s="38"/>
      <c r="B6" s="37"/>
      <c r="C6" s="37"/>
      <c r="D6" s="36"/>
      <c r="E6" s="35"/>
    </row>
    <row r="7" spans="1:6" ht="16" x14ac:dyDescent="0.15">
      <c r="A7" s="25">
        <v>35096</v>
      </c>
      <c r="B7" s="34"/>
      <c r="C7" s="34"/>
      <c r="D7" s="34"/>
      <c r="E7" s="30">
        <v>8000</v>
      </c>
      <c r="F7" s="18"/>
    </row>
    <row r="8" spans="1:6" ht="16" x14ac:dyDescent="0.15">
      <c r="A8" s="32" t="s">
        <v>26</v>
      </c>
      <c r="B8" s="31">
        <v>2161</v>
      </c>
      <c r="C8" s="31">
        <f t="shared" ref="C8:C20" si="0">SUM(B8*2)</f>
        <v>4322</v>
      </c>
      <c r="D8" s="34"/>
      <c r="E8" s="30">
        <f>SUM(C8)</f>
        <v>4322</v>
      </c>
      <c r="F8" s="18"/>
    </row>
    <row r="9" spans="1:6" x14ac:dyDescent="0.15">
      <c r="A9" s="32" t="s">
        <v>27</v>
      </c>
      <c r="B9" s="31">
        <v>2138</v>
      </c>
      <c r="C9" s="31">
        <f t="shared" si="0"/>
        <v>4276</v>
      </c>
      <c r="D9" s="34"/>
      <c r="E9" s="30">
        <f>SUM(C9)</f>
        <v>4276</v>
      </c>
    </row>
    <row r="10" spans="1:6" x14ac:dyDescent="0.15">
      <c r="A10" s="32" t="s">
        <v>28</v>
      </c>
      <c r="B10" s="31">
        <v>2403</v>
      </c>
      <c r="C10" s="31">
        <f t="shared" si="0"/>
        <v>4806</v>
      </c>
      <c r="D10" s="34"/>
      <c r="E10" s="30">
        <f>SUM(C10)</f>
        <v>4806</v>
      </c>
    </row>
    <row r="11" spans="1:6" x14ac:dyDescent="0.15">
      <c r="A11" s="32" t="s">
        <v>29</v>
      </c>
      <c r="B11" s="31">
        <v>2490</v>
      </c>
      <c r="C11" s="31">
        <f t="shared" si="0"/>
        <v>4980</v>
      </c>
      <c r="D11" s="31">
        <v>2220</v>
      </c>
      <c r="E11" s="93">
        <f t="shared" ref="E11:E20" si="1">SUM(C11+D11)</f>
        <v>7200</v>
      </c>
    </row>
    <row r="12" spans="1:6" x14ac:dyDescent="0.15">
      <c r="A12" s="33" t="s">
        <v>30</v>
      </c>
      <c r="B12" s="31">
        <v>1737</v>
      </c>
      <c r="C12" s="31">
        <f t="shared" si="0"/>
        <v>3474</v>
      </c>
      <c r="D12" s="31">
        <v>2093</v>
      </c>
      <c r="E12" s="30">
        <f t="shared" si="1"/>
        <v>5567</v>
      </c>
    </row>
    <row r="13" spans="1:6" x14ac:dyDescent="0.15">
      <c r="A13" s="32" t="s">
        <v>31</v>
      </c>
      <c r="B13" s="31">
        <v>2141</v>
      </c>
      <c r="C13" s="31">
        <f t="shared" si="0"/>
        <v>4282</v>
      </c>
      <c r="D13" s="31">
        <v>2708</v>
      </c>
      <c r="E13" s="30">
        <f t="shared" si="1"/>
        <v>6990</v>
      </c>
    </row>
    <row r="14" spans="1:6" ht="14" customHeight="1" x14ac:dyDescent="0.15">
      <c r="A14" s="32" t="s">
        <v>32</v>
      </c>
      <c r="B14" s="31">
        <v>2604</v>
      </c>
      <c r="C14" s="31">
        <f t="shared" si="0"/>
        <v>5208</v>
      </c>
      <c r="D14" s="31">
        <v>3050</v>
      </c>
      <c r="E14" s="30">
        <f t="shared" si="1"/>
        <v>8258</v>
      </c>
    </row>
    <row r="15" spans="1:6" ht="14" customHeight="1" x14ac:dyDescent="0.15">
      <c r="A15" s="32" t="s">
        <v>33</v>
      </c>
      <c r="B15" s="31">
        <v>2001</v>
      </c>
      <c r="C15" s="31">
        <f t="shared" si="0"/>
        <v>4002</v>
      </c>
      <c r="D15" s="31">
        <v>2873</v>
      </c>
      <c r="E15" s="30">
        <f t="shared" si="1"/>
        <v>6875</v>
      </c>
    </row>
    <row r="16" spans="1:6" ht="14" customHeight="1" x14ac:dyDescent="0.15">
      <c r="A16" s="32" t="s">
        <v>34</v>
      </c>
      <c r="B16" s="27">
        <v>2094</v>
      </c>
      <c r="C16" s="31">
        <f t="shared" si="0"/>
        <v>4188</v>
      </c>
      <c r="D16" s="31">
        <v>2912</v>
      </c>
      <c r="E16" s="30">
        <f t="shared" si="1"/>
        <v>7100</v>
      </c>
    </row>
    <row r="17" spans="1:6" ht="14" customHeight="1" x14ac:dyDescent="0.15">
      <c r="A17" s="32" t="s">
        <v>35</v>
      </c>
      <c r="B17" s="31">
        <v>1960</v>
      </c>
      <c r="C17" s="31">
        <f t="shared" si="0"/>
        <v>3920</v>
      </c>
      <c r="D17" s="31">
        <v>2969</v>
      </c>
      <c r="E17" s="30">
        <f t="shared" si="1"/>
        <v>6889</v>
      </c>
    </row>
    <row r="18" spans="1:6" x14ac:dyDescent="0.15">
      <c r="A18" s="32" t="s">
        <v>36</v>
      </c>
      <c r="B18" s="27">
        <v>2211</v>
      </c>
      <c r="C18" s="31">
        <f t="shared" si="0"/>
        <v>4422</v>
      </c>
      <c r="D18" s="27">
        <v>2998</v>
      </c>
      <c r="E18" s="30">
        <f t="shared" si="1"/>
        <v>7420</v>
      </c>
    </row>
    <row r="19" spans="1:6" x14ac:dyDescent="0.15">
      <c r="A19" s="32" t="s">
        <v>37</v>
      </c>
      <c r="B19" s="27">
        <v>2231</v>
      </c>
      <c r="C19" s="31">
        <f t="shared" si="0"/>
        <v>4462</v>
      </c>
      <c r="D19" s="27">
        <v>3165</v>
      </c>
      <c r="E19" s="30">
        <f t="shared" si="1"/>
        <v>7627</v>
      </c>
    </row>
    <row r="20" spans="1:6" x14ac:dyDescent="0.15">
      <c r="A20" s="32" t="s">
        <v>38</v>
      </c>
      <c r="B20" s="27">
        <v>1982</v>
      </c>
      <c r="C20" s="31">
        <f t="shared" si="0"/>
        <v>3964</v>
      </c>
      <c r="D20" s="27">
        <v>3093</v>
      </c>
      <c r="E20" s="30">
        <f t="shared" si="1"/>
        <v>7057</v>
      </c>
    </row>
    <row r="21" spans="1:6" x14ac:dyDescent="0.15">
      <c r="A21" s="25">
        <v>38353</v>
      </c>
      <c r="B21" s="27">
        <v>1989</v>
      </c>
      <c r="C21" s="28"/>
      <c r="D21" s="27">
        <v>3171</v>
      </c>
      <c r="E21" s="26">
        <f t="shared" ref="E21:E39" si="2">SUM(B21+D21)</f>
        <v>5160</v>
      </c>
    </row>
    <row r="22" spans="1:6" x14ac:dyDescent="0.15">
      <c r="A22" s="25">
        <v>38596</v>
      </c>
      <c r="B22" s="27">
        <v>2297</v>
      </c>
      <c r="C22" s="28"/>
      <c r="D22" s="27">
        <v>2759</v>
      </c>
      <c r="E22" s="26">
        <f t="shared" si="2"/>
        <v>5056</v>
      </c>
    </row>
    <row r="23" spans="1:6" x14ac:dyDescent="0.15">
      <c r="A23" s="25">
        <v>38718</v>
      </c>
      <c r="B23" s="27">
        <v>2182</v>
      </c>
      <c r="C23" s="28"/>
      <c r="D23" s="27">
        <v>2833</v>
      </c>
      <c r="E23" s="26">
        <f t="shared" si="2"/>
        <v>5015</v>
      </c>
    </row>
    <row r="24" spans="1:6" x14ac:dyDescent="0.15">
      <c r="A24" s="25">
        <v>38899</v>
      </c>
      <c r="B24" s="27">
        <v>1754</v>
      </c>
      <c r="C24" s="28"/>
      <c r="D24" s="27">
        <v>2955</v>
      </c>
      <c r="E24" s="26">
        <f t="shared" si="2"/>
        <v>4709</v>
      </c>
    </row>
    <row r="25" spans="1:6" x14ac:dyDescent="0.15">
      <c r="A25" s="29">
        <v>39083</v>
      </c>
      <c r="B25" s="27">
        <v>1380</v>
      </c>
      <c r="C25" s="28"/>
      <c r="D25" s="27">
        <v>3012</v>
      </c>
      <c r="E25" s="26">
        <f t="shared" si="2"/>
        <v>4392</v>
      </c>
    </row>
    <row r="26" spans="1:6" ht="16" x14ac:dyDescent="0.15">
      <c r="A26" s="29">
        <v>39264</v>
      </c>
      <c r="B26" s="27">
        <v>1683</v>
      </c>
      <c r="C26" s="28"/>
      <c r="D26" s="27">
        <v>3151</v>
      </c>
      <c r="E26" s="26">
        <f t="shared" si="2"/>
        <v>4834</v>
      </c>
      <c r="F26" s="18"/>
    </row>
    <row r="27" spans="1:6" ht="16" x14ac:dyDescent="0.15">
      <c r="A27" s="29">
        <v>39448</v>
      </c>
      <c r="B27" s="27">
        <v>1347</v>
      </c>
      <c r="C27" s="28"/>
      <c r="D27" s="27">
        <v>3227</v>
      </c>
      <c r="E27" s="26">
        <f t="shared" si="2"/>
        <v>4574</v>
      </c>
      <c r="F27" s="18"/>
    </row>
    <row r="28" spans="1:6" ht="16" x14ac:dyDescent="0.15">
      <c r="A28" s="29">
        <v>39814</v>
      </c>
      <c r="B28" s="27">
        <v>994</v>
      </c>
      <c r="C28" s="28"/>
      <c r="D28" s="27">
        <v>3339</v>
      </c>
      <c r="E28" s="26">
        <f t="shared" si="2"/>
        <v>4333</v>
      </c>
      <c r="F28" s="18"/>
    </row>
    <row r="29" spans="1:6" ht="16" x14ac:dyDescent="0.15">
      <c r="A29" s="25">
        <v>40026</v>
      </c>
      <c r="B29" s="23">
        <v>1089</v>
      </c>
      <c r="C29" s="24"/>
      <c r="D29" s="23">
        <v>3067</v>
      </c>
      <c r="E29" s="19">
        <f t="shared" si="2"/>
        <v>4156</v>
      </c>
      <c r="F29" s="18"/>
    </row>
    <row r="30" spans="1:6" ht="16" x14ac:dyDescent="0.15">
      <c r="A30" s="25">
        <v>40179</v>
      </c>
      <c r="B30" s="23">
        <v>759</v>
      </c>
      <c r="C30" s="24"/>
      <c r="D30" s="23">
        <v>3120</v>
      </c>
      <c r="E30" s="19">
        <f t="shared" si="2"/>
        <v>3879</v>
      </c>
      <c r="F30" s="18"/>
    </row>
    <row r="31" spans="1:6" ht="16" x14ac:dyDescent="0.15">
      <c r="A31" s="25">
        <v>40422</v>
      </c>
      <c r="B31" s="23">
        <v>847</v>
      </c>
      <c r="C31" s="24"/>
      <c r="D31" s="23">
        <v>3083</v>
      </c>
      <c r="E31" s="19">
        <f t="shared" si="2"/>
        <v>3930</v>
      </c>
      <c r="F31" s="18"/>
    </row>
    <row r="32" spans="1:6" ht="16" x14ac:dyDescent="0.15">
      <c r="A32" s="25">
        <v>40544</v>
      </c>
      <c r="B32" s="23">
        <v>789</v>
      </c>
      <c r="C32" s="24"/>
      <c r="D32" s="23">
        <v>2988</v>
      </c>
      <c r="E32" s="19">
        <f t="shared" si="2"/>
        <v>3777</v>
      </c>
      <c r="F32" s="18"/>
    </row>
    <row r="33" spans="1:6" ht="16" x14ac:dyDescent="0.15">
      <c r="A33" s="21">
        <v>40705</v>
      </c>
      <c r="B33" s="22">
        <v>898</v>
      </c>
      <c r="C33" s="98"/>
      <c r="D33" s="22">
        <v>3011</v>
      </c>
      <c r="E33" s="19">
        <f t="shared" si="2"/>
        <v>3909</v>
      </c>
      <c r="F33" s="18"/>
    </row>
    <row r="34" spans="1:6" ht="16" x14ac:dyDescent="0.15">
      <c r="A34" s="21">
        <v>40909</v>
      </c>
      <c r="B34" s="22">
        <v>868</v>
      </c>
      <c r="C34" s="98"/>
      <c r="D34" s="22">
        <v>3108</v>
      </c>
      <c r="E34" s="19">
        <f t="shared" si="2"/>
        <v>3976</v>
      </c>
      <c r="F34" s="18"/>
    </row>
    <row r="35" spans="1:6" ht="16" x14ac:dyDescent="0.15">
      <c r="A35" s="21">
        <v>41122</v>
      </c>
      <c r="B35" s="22">
        <v>894</v>
      </c>
      <c r="C35" s="98"/>
      <c r="D35" s="20">
        <v>2769</v>
      </c>
      <c r="E35" s="19">
        <f t="shared" si="2"/>
        <v>3663</v>
      </c>
      <c r="F35" s="18"/>
    </row>
    <row r="36" spans="1:6" ht="16" x14ac:dyDescent="0.15">
      <c r="A36" s="21">
        <v>41298</v>
      </c>
      <c r="B36" s="22">
        <v>839</v>
      </c>
      <c r="C36" s="98"/>
      <c r="D36" s="20">
        <v>2963</v>
      </c>
      <c r="E36" s="19">
        <f t="shared" si="2"/>
        <v>3802</v>
      </c>
      <c r="F36" s="18"/>
    </row>
    <row r="37" spans="1:6" ht="16" x14ac:dyDescent="0.15">
      <c r="A37" s="21">
        <v>41515</v>
      </c>
      <c r="B37" s="20">
        <v>848</v>
      </c>
      <c r="C37" s="98"/>
      <c r="D37" s="20">
        <v>3103</v>
      </c>
      <c r="E37" s="19">
        <f t="shared" si="2"/>
        <v>3951</v>
      </c>
      <c r="F37" s="18"/>
    </row>
    <row r="38" spans="1:6" ht="16" x14ac:dyDescent="0.15">
      <c r="A38" s="21">
        <v>41662</v>
      </c>
      <c r="B38" s="20">
        <v>840</v>
      </c>
      <c r="C38" s="98"/>
      <c r="D38" s="20">
        <v>3316</v>
      </c>
      <c r="E38" s="19">
        <f t="shared" si="2"/>
        <v>4156</v>
      </c>
      <c r="F38" s="18"/>
    </row>
    <row r="39" spans="1:6" ht="16" x14ac:dyDescent="0.15">
      <c r="A39" s="21">
        <v>41879</v>
      </c>
      <c r="B39" s="20">
        <v>792</v>
      </c>
      <c r="C39" s="98"/>
      <c r="D39" s="20">
        <v>3349</v>
      </c>
      <c r="E39" s="19">
        <f t="shared" si="2"/>
        <v>4141</v>
      </c>
      <c r="F39" s="18"/>
    </row>
    <row r="40" spans="1:6" ht="16" x14ac:dyDescent="0.15">
      <c r="A40" s="21">
        <v>42026</v>
      </c>
      <c r="B40" s="97">
        <v>1007</v>
      </c>
      <c r="C40" s="98"/>
      <c r="D40" s="99">
        <v>3145</v>
      </c>
      <c r="E40" s="19">
        <f>SUM(B40+D40)</f>
        <v>4152</v>
      </c>
      <c r="F40" s="18"/>
    </row>
    <row r="41" spans="1:6" ht="16" x14ac:dyDescent="0.15">
      <c r="A41" s="21">
        <v>42236</v>
      </c>
      <c r="B41" s="97">
        <v>1067</v>
      </c>
      <c r="C41" s="98"/>
      <c r="D41" s="99">
        <v>3000</v>
      </c>
      <c r="E41" s="19">
        <f>SUM(B41+D41)</f>
        <v>4067</v>
      </c>
      <c r="F41" s="18"/>
    </row>
    <row r="42" spans="1:6" ht="16" x14ac:dyDescent="0.15">
      <c r="A42" s="21">
        <v>42390</v>
      </c>
      <c r="B42" s="97">
        <v>982</v>
      </c>
      <c r="C42" s="98"/>
      <c r="D42" s="99">
        <v>3253</v>
      </c>
      <c r="E42" s="19">
        <f>SUM(B42+D42)</f>
        <v>4235</v>
      </c>
      <c r="F42" s="18"/>
    </row>
    <row r="43" spans="1:6" ht="16" x14ac:dyDescent="0.15">
      <c r="A43" s="21">
        <v>42600</v>
      </c>
      <c r="B43" s="97">
        <v>1126</v>
      </c>
      <c r="C43" s="98"/>
      <c r="D43" s="99">
        <v>2927</v>
      </c>
      <c r="E43" s="19">
        <f>SUM(B43+D43)</f>
        <v>4053</v>
      </c>
      <c r="F43" s="18"/>
    </row>
    <row r="44" spans="1:6" ht="16" x14ac:dyDescent="0.15">
      <c r="A44" s="21">
        <v>42761</v>
      </c>
      <c r="B44" s="97">
        <v>1011</v>
      </c>
      <c r="C44" s="98"/>
      <c r="D44" s="99">
        <v>2836</v>
      </c>
      <c r="E44" s="19">
        <f>SUM(B44+D44)</f>
        <v>3847</v>
      </c>
      <c r="F44" s="18"/>
    </row>
    <row r="45" spans="1:6" ht="16" x14ac:dyDescent="0.15">
      <c r="A45" s="21">
        <v>42964</v>
      </c>
      <c r="B45" s="97">
        <v>1133</v>
      </c>
      <c r="C45" s="98"/>
      <c r="D45" s="99">
        <v>2605</v>
      </c>
      <c r="E45" s="19">
        <f t="shared" ref="E45:E50" si="3">SUM(B45+D45)</f>
        <v>3738</v>
      </c>
      <c r="F45" s="18"/>
    </row>
    <row r="46" spans="1:6" ht="16" x14ac:dyDescent="0.15">
      <c r="A46" s="21">
        <v>43125</v>
      </c>
      <c r="B46" s="97">
        <v>1030</v>
      </c>
      <c r="C46" s="98"/>
      <c r="D46" s="99">
        <v>2486</v>
      </c>
      <c r="E46" s="19">
        <f t="shared" si="3"/>
        <v>3516</v>
      </c>
      <c r="F46" s="18"/>
    </row>
    <row r="47" spans="1:6" ht="16" x14ac:dyDescent="0.15">
      <c r="A47" s="21">
        <v>43328</v>
      </c>
      <c r="B47" s="97">
        <v>1105</v>
      </c>
      <c r="C47" s="98"/>
      <c r="D47" s="99">
        <v>2738</v>
      </c>
      <c r="E47" s="19">
        <f t="shared" si="3"/>
        <v>3843</v>
      </c>
      <c r="F47" s="18"/>
    </row>
    <row r="48" spans="1:6" ht="16" x14ac:dyDescent="0.15">
      <c r="A48" s="21">
        <v>43489</v>
      </c>
      <c r="B48" s="97">
        <v>1008</v>
      </c>
      <c r="C48" s="98"/>
      <c r="D48" s="99">
        <v>2620</v>
      </c>
      <c r="E48" s="19">
        <f t="shared" si="3"/>
        <v>3628</v>
      </c>
      <c r="F48" s="18"/>
    </row>
    <row r="49" spans="1:6" ht="16" x14ac:dyDescent="0.15">
      <c r="A49" s="21">
        <v>43700</v>
      </c>
      <c r="B49" s="97">
        <v>1148</v>
      </c>
      <c r="C49" s="98"/>
      <c r="D49" s="99">
        <v>2550</v>
      </c>
      <c r="E49" s="19">
        <f t="shared" si="3"/>
        <v>3698</v>
      </c>
      <c r="F49" s="18"/>
    </row>
    <row r="50" spans="1:6" ht="16" x14ac:dyDescent="0.15">
      <c r="A50" s="21">
        <v>43853</v>
      </c>
      <c r="B50" s="97">
        <v>1020</v>
      </c>
      <c r="C50" s="98"/>
      <c r="D50" s="99">
        <v>2540</v>
      </c>
      <c r="E50" s="19">
        <f t="shared" si="3"/>
        <v>3560</v>
      </c>
      <c r="F50" s="18"/>
    </row>
    <row r="51" spans="1:6" ht="16" x14ac:dyDescent="0.15">
      <c r="A51" s="21">
        <v>44063</v>
      </c>
      <c r="B51" s="135" t="s">
        <v>39</v>
      </c>
      <c r="C51" s="136"/>
      <c r="D51" s="136"/>
      <c r="E51" s="137"/>
      <c r="F51" s="18"/>
    </row>
    <row r="52" spans="1:6" ht="16" x14ac:dyDescent="0.15">
      <c r="A52" s="21">
        <v>44217</v>
      </c>
      <c r="B52" s="97">
        <v>892</v>
      </c>
      <c r="C52" s="98"/>
      <c r="D52" s="99">
        <v>2332</v>
      </c>
      <c r="E52" s="19">
        <f>SUM(B52+D52)</f>
        <v>3224</v>
      </c>
      <c r="F52" s="18"/>
    </row>
    <row r="53" spans="1:6" ht="16" x14ac:dyDescent="0.15">
      <c r="A53" s="21">
        <v>44427</v>
      </c>
      <c r="B53" s="97">
        <v>929</v>
      </c>
      <c r="C53" s="98"/>
      <c r="D53" s="99">
        <f>SUM('[1]Comparison 2020-2021'!C18)</f>
        <v>2426</v>
      </c>
      <c r="E53" s="19">
        <f>SUM(B53+D53)</f>
        <v>3355</v>
      </c>
      <c r="F53" s="18"/>
    </row>
    <row r="54" spans="1:6" ht="16" x14ac:dyDescent="0.15">
      <c r="A54" s="21">
        <v>44588</v>
      </c>
      <c r="B54" s="97">
        <v>970</v>
      </c>
      <c r="C54" s="98"/>
      <c r="D54" s="99">
        <v>2470</v>
      </c>
      <c r="E54" s="96">
        <f>SUM(B54+D54)</f>
        <v>3440</v>
      </c>
      <c r="F54" s="18"/>
    </row>
    <row r="55" spans="1:6" ht="16" x14ac:dyDescent="0.15">
      <c r="A55" s="21">
        <v>44795</v>
      </c>
      <c r="B55" s="97">
        <v>1140</v>
      </c>
      <c r="C55" s="98"/>
      <c r="D55" s="99">
        <v>2598</v>
      </c>
      <c r="E55" s="96">
        <v>3738</v>
      </c>
      <c r="F55" s="18"/>
    </row>
    <row r="56" spans="1:6" ht="16" x14ac:dyDescent="0.15">
      <c r="A56" s="21">
        <v>45314</v>
      </c>
      <c r="B56" s="97">
        <v>1058</v>
      </c>
      <c r="C56" s="98"/>
      <c r="D56" s="99">
        <v>2599</v>
      </c>
      <c r="E56" s="96">
        <v>3657</v>
      </c>
      <c r="F56" s="18"/>
    </row>
    <row r="57" spans="1:6" ht="16" x14ac:dyDescent="0.15">
      <c r="A57" s="21">
        <v>45527</v>
      </c>
      <c r="B57" s="97">
        <v>980</v>
      </c>
      <c r="C57" s="98"/>
      <c r="D57" s="99">
        <v>2740</v>
      </c>
      <c r="E57" s="96">
        <v>3720</v>
      </c>
      <c r="F57" s="18"/>
    </row>
    <row r="58" spans="1:6" ht="16" x14ac:dyDescent="0.15">
      <c r="A58" s="21">
        <v>44952</v>
      </c>
      <c r="B58" s="97">
        <v>1058</v>
      </c>
      <c r="C58" s="98"/>
      <c r="D58" s="99">
        <v>2599</v>
      </c>
      <c r="E58" s="96">
        <f>SUM(B58+D58)</f>
        <v>3657</v>
      </c>
      <c r="F58" s="18"/>
    </row>
    <row r="59" spans="1:6" ht="16" x14ac:dyDescent="0.15">
      <c r="A59" s="21">
        <v>45162</v>
      </c>
      <c r="B59" s="97">
        <v>980</v>
      </c>
      <c r="C59" s="98"/>
      <c r="D59" s="99">
        <v>2740</v>
      </c>
      <c r="E59" s="96">
        <f>SUM(B59+D59)</f>
        <v>3720</v>
      </c>
      <c r="F59" s="18"/>
    </row>
    <row r="60" spans="1:6" ht="16" x14ac:dyDescent="0.15">
      <c r="A60" s="105">
        <v>45315</v>
      </c>
      <c r="B60" s="104">
        <v>1033</v>
      </c>
      <c r="C60" s="106"/>
      <c r="D60" s="107">
        <v>2751</v>
      </c>
      <c r="E60" s="108">
        <v>3784</v>
      </c>
      <c r="F60" s="18"/>
    </row>
    <row r="61" spans="1:6" ht="16" x14ac:dyDescent="0.15">
      <c r="A61" s="21">
        <v>45528</v>
      </c>
      <c r="B61" s="97">
        <v>1004</v>
      </c>
      <c r="C61" s="98"/>
      <c r="D61" s="99">
        <v>2833</v>
      </c>
      <c r="E61" s="96">
        <f t="shared" ref="E61:E63" si="4">SUM(B61+D61)</f>
        <v>3837</v>
      </c>
      <c r="F61" s="18"/>
    </row>
    <row r="62" spans="1:6" ht="16" x14ac:dyDescent="0.15">
      <c r="A62" s="109">
        <v>45682</v>
      </c>
      <c r="B62" s="97">
        <v>858</v>
      </c>
      <c r="C62" s="98"/>
      <c r="D62" s="99">
        <v>2757</v>
      </c>
      <c r="E62" s="3">
        <f t="shared" si="4"/>
        <v>3615</v>
      </c>
      <c r="F62" s="18"/>
    </row>
    <row r="63" spans="1:6" ht="16" x14ac:dyDescent="0.15">
      <c r="A63" s="109">
        <v>45894</v>
      </c>
      <c r="B63" s="97">
        <v>1068</v>
      </c>
      <c r="C63" s="98"/>
      <c r="D63" s="99">
        <v>2502</v>
      </c>
      <c r="E63" s="3">
        <f t="shared" si="4"/>
        <v>3570</v>
      </c>
      <c r="F63" s="18"/>
    </row>
    <row r="64" spans="1:6" ht="17" thickBot="1" x14ac:dyDescent="0.2">
      <c r="A64" s="124"/>
      <c r="B64" s="125"/>
      <c r="C64" s="125"/>
      <c r="D64" s="125"/>
      <c r="E64" s="126"/>
      <c r="F64" s="18"/>
    </row>
    <row r="65" spans="1:6" x14ac:dyDescent="0.15">
      <c r="A65" s="17" t="s">
        <v>40</v>
      </c>
      <c r="B65" s="17"/>
      <c r="C65" s="17"/>
    </row>
    <row r="66" spans="1:6" x14ac:dyDescent="0.15">
      <c r="A66" s="17" t="s">
        <v>41</v>
      </c>
    </row>
    <row r="67" spans="1:6" ht="12.75" customHeight="1" x14ac:dyDescent="0.15">
      <c r="A67" s="122" t="s">
        <v>42</v>
      </c>
      <c r="B67" s="123"/>
      <c r="C67" s="123"/>
      <c r="D67" s="123"/>
      <c r="E67" s="123"/>
    </row>
    <row r="68" spans="1:6" x14ac:dyDescent="0.15">
      <c r="F68" s="103"/>
    </row>
  </sheetData>
  <mergeCells count="5">
    <mergeCell ref="A67:E67"/>
    <mergeCell ref="A64:E64"/>
    <mergeCell ref="A1:E2"/>
    <mergeCell ref="A3:E3"/>
    <mergeCell ref="B51:E51"/>
  </mergeCells>
  <phoneticPr fontId="6" type="noConversion"/>
  <pageMargins left="0.75" right="0.75" top="0.7" bottom="0.75" header="0.25" footer="0.25"/>
  <pageSetup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H226"/>
  <sheetViews>
    <sheetView topLeftCell="A80" workbookViewId="0">
      <selection activeCell="J110" sqref="J110"/>
    </sheetView>
  </sheetViews>
  <sheetFormatPr baseColWidth="10" defaultColWidth="8.83203125" defaultRowHeight="13" x14ac:dyDescent="0.15"/>
  <cols>
    <col min="1" max="1" width="22.1640625" customWidth="1"/>
    <col min="2" max="3" width="20.6640625" customWidth="1"/>
    <col min="4" max="4" width="29.5" customWidth="1"/>
    <col min="5" max="5" width="19.33203125" customWidth="1"/>
    <col min="6" max="6" width="13.1640625" customWidth="1"/>
    <col min="7" max="7" width="16.5" customWidth="1"/>
    <col min="9" max="9" width="21.6640625" customWidth="1"/>
    <col min="12" max="12" width="14.33203125" customWidth="1"/>
  </cols>
  <sheetData>
    <row r="1" spans="1:8" s="2" customFormat="1" ht="10.5" customHeight="1" x14ac:dyDescent="0.15">
      <c r="A1" s="138" t="s">
        <v>43</v>
      </c>
      <c r="B1" s="139"/>
      <c r="C1" s="139"/>
      <c r="D1" s="139"/>
      <c r="E1" s="139"/>
      <c r="F1" s="139"/>
      <c r="G1" s="140"/>
    </row>
    <row r="2" spans="1:8" s="2" customFormat="1" x14ac:dyDescent="0.15">
      <c r="A2" s="141"/>
      <c r="B2" s="142"/>
      <c r="C2" s="142"/>
      <c r="D2" s="142"/>
      <c r="E2" s="142"/>
      <c r="F2" s="142"/>
      <c r="G2" s="143"/>
    </row>
    <row r="3" spans="1:8" s="2" customFormat="1" ht="9.75" customHeight="1" x14ac:dyDescent="0.15">
      <c r="A3" s="141"/>
      <c r="B3" s="142"/>
      <c r="C3" s="142"/>
      <c r="D3" s="142"/>
      <c r="E3" s="142"/>
      <c r="F3" s="142"/>
      <c r="G3" s="143"/>
    </row>
    <row r="4" spans="1:8" ht="2.25" customHeight="1" thickBot="1" x14ac:dyDescent="0.2">
      <c r="A4" s="144"/>
      <c r="B4" s="145"/>
      <c r="C4" s="145"/>
      <c r="D4" s="145"/>
      <c r="E4" s="145"/>
      <c r="F4" s="145"/>
      <c r="G4" s="146"/>
      <c r="H4" s="45"/>
    </row>
    <row r="5" spans="1:8" s="17" customFormat="1" ht="70.5" customHeight="1" thickTop="1" x14ac:dyDescent="0.2">
      <c r="A5" s="46" t="s">
        <v>44</v>
      </c>
      <c r="B5" s="47" t="s">
        <v>45</v>
      </c>
      <c r="C5" s="47" t="s">
        <v>46</v>
      </c>
      <c r="D5" s="47" t="s">
        <v>47</v>
      </c>
      <c r="E5" s="47" t="s">
        <v>48</v>
      </c>
      <c r="F5" s="47" t="s">
        <v>49</v>
      </c>
      <c r="G5" s="48" t="s">
        <v>50</v>
      </c>
      <c r="H5"/>
    </row>
    <row r="6" spans="1:8" ht="3" customHeight="1" x14ac:dyDescent="0.2">
      <c r="A6" s="49"/>
      <c r="B6" s="50"/>
      <c r="C6" s="50"/>
      <c r="D6" s="50"/>
      <c r="E6" s="50"/>
      <c r="F6" s="51"/>
      <c r="G6" s="52"/>
      <c r="H6" s="17"/>
    </row>
    <row r="7" spans="1:8" s="17" customFormat="1" ht="13.5" customHeight="1" x14ac:dyDescent="0.2">
      <c r="A7" s="53" t="s">
        <v>51</v>
      </c>
      <c r="B7" s="54"/>
      <c r="C7" s="54"/>
      <c r="D7" s="54"/>
      <c r="E7" s="54"/>
      <c r="F7" s="55">
        <v>6000</v>
      </c>
      <c r="G7" s="56">
        <v>8000</v>
      </c>
    </row>
    <row r="8" spans="1:8" s="17" customFormat="1" ht="14" x14ac:dyDescent="0.2">
      <c r="A8" s="53" t="s">
        <v>52</v>
      </c>
      <c r="B8" s="57">
        <v>1013</v>
      </c>
      <c r="C8" s="57">
        <v>152</v>
      </c>
      <c r="D8" s="57">
        <v>735</v>
      </c>
      <c r="E8" s="57">
        <v>261</v>
      </c>
      <c r="F8" s="55">
        <f t="shared" ref="F8:F29" si="0">SUM(B8+C8+D8+E8)</f>
        <v>2161</v>
      </c>
      <c r="G8" s="56">
        <f>SUM(F8)*2</f>
        <v>4322</v>
      </c>
    </row>
    <row r="9" spans="1:8" s="17" customFormat="1" ht="14" x14ac:dyDescent="0.2">
      <c r="A9" s="58" t="s">
        <v>53</v>
      </c>
      <c r="B9" s="54">
        <v>7</v>
      </c>
      <c r="C9" s="54">
        <v>2</v>
      </c>
      <c r="D9" s="54">
        <v>5</v>
      </c>
      <c r="E9" s="54">
        <v>4</v>
      </c>
      <c r="F9" s="59">
        <f t="shared" si="0"/>
        <v>18</v>
      </c>
      <c r="G9" s="60"/>
      <c r="H9" s="61"/>
    </row>
    <row r="10" spans="1:8" s="61" customFormat="1" ht="14" x14ac:dyDescent="0.2">
      <c r="A10" s="53" t="s">
        <v>54</v>
      </c>
      <c r="B10" s="57">
        <v>874</v>
      </c>
      <c r="C10" s="57">
        <v>116</v>
      </c>
      <c r="D10" s="57">
        <v>795</v>
      </c>
      <c r="E10" s="57">
        <v>353</v>
      </c>
      <c r="F10" s="55">
        <f t="shared" si="0"/>
        <v>2138</v>
      </c>
      <c r="G10" s="56">
        <f>SUM(F10)*2</f>
        <v>4276</v>
      </c>
    </row>
    <row r="11" spans="1:8" s="61" customFormat="1" ht="14" x14ac:dyDescent="0.2">
      <c r="A11" s="58" t="s">
        <v>53</v>
      </c>
      <c r="B11" s="54">
        <v>8</v>
      </c>
      <c r="C11" s="54">
        <v>2</v>
      </c>
      <c r="D11" s="54">
        <v>5</v>
      </c>
      <c r="E11" s="54">
        <v>5</v>
      </c>
      <c r="F11" s="59">
        <f t="shared" si="0"/>
        <v>20</v>
      </c>
      <c r="G11" s="60"/>
    </row>
    <row r="12" spans="1:8" s="61" customFormat="1" ht="14" x14ac:dyDescent="0.2">
      <c r="A12" s="53" t="s">
        <v>55</v>
      </c>
      <c r="B12" s="57">
        <v>623</v>
      </c>
      <c r="C12" s="57">
        <v>159</v>
      </c>
      <c r="D12" s="57">
        <v>809</v>
      </c>
      <c r="E12" s="57">
        <v>812</v>
      </c>
      <c r="F12" s="55">
        <f t="shared" si="0"/>
        <v>2403</v>
      </c>
      <c r="G12" s="56">
        <f>SUM(F12)*2</f>
        <v>4806</v>
      </c>
    </row>
    <row r="13" spans="1:8" s="61" customFormat="1" ht="14" x14ac:dyDescent="0.2">
      <c r="A13" s="58" t="s">
        <v>53</v>
      </c>
      <c r="B13" s="54">
        <v>9</v>
      </c>
      <c r="C13" s="54">
        <v>2</v>
      </c>
      <c r="D13" s="54">
        <v>5</v>
      </c>
      <c r="E13" s="54">
        <v>8</v>
      </c>
      <c r="F13" s="59">
        <f t="shared" si="0"/>
        <v>24</v>
      </c>
      <c r="G13" s="60"/>
    </row>
    <row r="14" spans="1:8" s="61" customFormat="1" ht="14.25" customHeight="1" x14ac:dyDescent="0.2">
      <c r="A14" s="53" t="s">
        <v>56</v>
      </c>
      <c r="B14" s="57">
        <v>737</v>
      </c>
      <c r="C14" s="57">
        <v>111</v>
      </c>
      <c r="D14" s="57">
        <v>819</v>
      </c>
      <c r="E14" s="57">
        <v>823</v>
      </c>
      <c r="F14" s="55">
        <f t="shared" si="0"/>
        <v>2490</v>
      </c>
      <c r="G14" s="56">
        <f>SUM(F14)*2</f>
        <v>4980</v>
      </c>
    </row>
    <row r="15" spans="1:8" s="61" customFormat="1" ht="14" x14ac:dyDescent="0.2">
      <c r="A15" s="58" t="s">
        <v>53</v>
      </c>
      <c r="B15" s="54">
        <v>6</v>
      </c>
      <c r="C15" s="54">
        <v>1</v>
      </c>
      <c r="D15" s="54">
        <v>5</v>
      </c>
      <c r="E15" s="54">
        <v>8</v>
      </c>
      <c r="F15" s="59">
        <f t="shared" si="0"/>
        <v>20</v>
      </c>
      <c r="G15" s="60"/>
    </row>
    <row r="16" spans="1:8" s="61" customFormat="1" ht="14" x14ac:dyDescent="0.2">
      <c r="A16" s="53" t="s">
        <v>57</v>
      </c>
      <c r="B16" s="57">
        <v>838</v>
      </c>
      <c r="C16" s="57">
        <v>132</v>
      </c>
      <c r="D16" s="57">
        <v>324</v>
      </c>
      <c r="E16" s="57">
        <v>443</v>
      </c>
      <c r="F16" s="55">
        <f t="shared" si="0"/>
        <v>1737</v>
      </c>
      <c r="G16" s="62">
        <f>SUM(F16)*2</f>
        <v>3474</v>
      </c>
    </row>
    <row r="17" spans="1:7" s="61" customFormat="1" ht="14" x14ac:dyDescent="0.2">
      <c r="A17" s="58" t="s">
        <v>53</v>
      </c>
      <c r="B17" s="54">
        <v>8</v>
      </c>
      <c r="C17" s="54">
        <v>2</v>
      </c>
      <c r="D17" s="54">
        <v>4</v>
      </c>
      <c r="E17" s="54">
        <v>9</v>
      </c>
      <c r="F17" s="59">
        <f t="shared" si="0"/>
        <v>23</v>
      </c>
      <c r="G17" s="63"/>
    </row>
    <row r="18" spans="1:7" s="61" customFormat="1" ht="14" x14ac:dyDescent="0.2">
      <c r="A18" s="53" t="s">
        <v>58</v>
      </c>
      <c r="B18" s="57">
        <v>822</v>
      </c>
      <c r="C18" s="57">
        <v>314</v>
      </c>
      <c r="D18" s="57">
        <v>378</v>
      </c>
      <c r="E18" s="57">
        <v>627</v>
      </c>
      <c r="F18" s="55">
        <f t="shared" si="0"/>
        <v>2141</v>
      </c>
      <c r="G18" s="62">
        <f>SUM(F18)*2</f>
        <v>4282</v>
      </c>
    </row>
    <row r="19" spans="1:7" s="61" customFormat="1" ht="14" x14ac:dyDescent="0.2">
      <c r="A19" s="58" t="s">
        <v>53</v>
      </c>
      <c r="B19" s="54">
        <v>8</v>
      </c>
      <c r="C19" s="54">
        <v>2</v>
      </c>
      <c r="D19" s="54">
        <v>4</v>
      </c>
      <c r="E19" s="54">
        <v>9</v>
      </c>
      <c r="F19" s="59">
        <f t="shared" si="0"/>
        <v>23</v>
      </c>
      <c r="G19" s="63"/>
    </row>
    <row r="20" spans="1:7" s="61" customFormat="1" ht="14" x14ac:dyDescent="0.2">
      <c r="A20" s="53" t="s">
        <v>59</v>
      </c>
      <c r="B20" s="57">
        <v>1157</v>
      </c>
      <c r="C20" s="57">
        <v>277</v>
      </c>
      <c r="D20" s="57">
        <v>353</v>
      </c>
      <c r="E20" s="57">
        <v>817</v>
      </c>
      <c r="F20" s="55">
        <f t="shared" si="0"/>
        <v>2604</v>
      </c>
      <c r="G20" s="62">
        <f t="shared" ref="G20:G32" si="1">SUM(F20)*2</f>
        <v>5208</v>
      </c>
    </row>
    <row r="21" spans="1:7" s="61" customFormat="1" ht="14" x14ac:dyDescent="0.2">
      <c r="A21" s="58" t="s">
        <v>53</v>
      </c>
      <c r="B21" s="54">
        <v>8</v>
      </c>
      <c r="C21" s="54">
        <v>3</v>
      </c>
      <c r="D21" s="54">
        <v>3</v>
      </c>
      <c r="E21" s="54">
        <v>9</v>
      </c>
      <c r="F21" s="59">
        <f t="shared" si="0"/>
        <v>23</v>
      </c>
      <c r="G21" s="63"/>
    </row>
    <row r="22" spans="1:7" s="61" customFormat="1" ht="14" x14ac:dyDescent="0.2">
      <c r="A22" s="53" t="s">
        <v>60</v>
      </c>
      <c r="B22" s="57">
        <v>867</v>
      </c>
      <c r="C22" s="57">
        <v>281</v>
      </c>
      <c r="D22" s="57">
        <v>432</v>
      </c>
      <c r="E22" s="57">
        <v>421</v>
      </c>
      <c r="F22" s="55">
        <f t="shared" si="0"/>
        <v>2001</v>
      </c>
      <c r="G22" s="62">
        <f t="shared" si="1"/>
        <v>4002</v>
      </c>
    </row>
    <row r="23" spans="1:7" s="61" customFormat="1" ht="14" x14ac:dyDescent="0.2">
      <c r="A23" s="58" t="s">
        <v>53</v>
      </c>
      <c r="B23" s="54">
        <v>9</v>
      </c>
      <c r="C23" s="54">
        <v>3</v>
      </c>
      <c r="D23" s="54">
        <v>3</v>
      </c>
      <c r="E23" s="54">
        <v>10</v>
      </c>
      <c r="F23" s="54">
        <f t="shared" si="0"/>
        <v>25</v>
      </c>
      <c r="G23" s="63"/>
    </row>
    <row r="24" spans="1:7" s="61" customFormat="1" ht="14" x14ac:dyDescent="0.2">
      <c r="A24" s="53" t="s">
        <v>61</v>
      </c>
      <c r="B24" s="57">
        <v>926</v>
      </c>
      <c r="C24" s="57">
        <v>255</v>
      </c>
      <c r="D24" s="57">
        <v>209</v>
      </c>
      <c r="E24" s="57">
        <v>704</v>
      </c>
      <c r="F24" s="64">
        <f>SUM(B24+C24+D24+E24)</f>
        <v>2094</v>
      </c>
      <c r="G24" s="62">
        <f t="shared" si="1"/>
        <v>4188</v>
      </c>
    </row>
    <row r="25" spans="1:7" s="61" customFormat="1" ht="14" x14ac:dyDescent="0.2">
      <c r="A25" s="58" t="s">
        <v>53</v>
      </c>
      <c r="B25" s="54">
        <v>9</v>
      </c>
      <c r="C25" s="54">
        <v>3</v>
      </c>
      <c r="D25" s="54">
        <v>3</v>
      </c>
      <c r="E25" s="54">
        <v>10</v>
      </c>
      <c r="F25" s="54">
        <f t="shared" si="0"/>
        <v>25</v>
      </c>
      <c r="G25" s="63"/>
    </row>
    <row r="26" spans="1:7" s="61" customFormat="1" ht="14" x14ac:dyDescent="0.2">
      <c r="A26" s="53" t="s">
        <v>62</v>
      </c>
      <c r="B26" s="57">
        <v>980</v>
      </c>
      <c r="C26" s="57">
        <v>310</v>
      </c>
      <c r="D26" s="57">
        <v>173</v>
      </c>
      <c r="E26" s="57">
        <v>497</v>
      </c>
      <c r="F26" s="64">
        <f>SUM(B26+C26+D26+E26)</f>
        <v>1960</v>
      </c>
      <c r="G26" s="62">
        <f t="shared" si="1"/>
        <v>3920</v>
      </c>
    </row>
    <row r="27" spans="1:7" s="61" customFormat="1" ht="14" x14ac:dyDescent="0.2">
      <c r="A27" s="58" t="s">
        <v>53</v>
      </c>
      <c r="B27" s="54">
        <v>9</v>
      </c>
      <c r="C27" s="54">
        <v>3</v>
      </c>
      <c r="D27" s="54">
        <v>3</v>
      </c>
      <c r="E27" s="54">
        <v>10</v>
      </c>
      <c r="F27" s="54">
        <f t="shared" si="0"/>
        <v>25</v>
      </c>
      <c r="G27" s="63"/>
    </row>
    <row r="28" spans="1:7" s="61" customFormat="1" ht="14" x14ac:dyDescent="0.2">
      <c r="A28" s="53" t="s">
        <v>63</v>
      </c>
      <c r="B28" s="57">
        <v>1152</v>
      </c>
      <c r="C28" s="57">
        <v>301</v>
      </c>
      <c r="D28" s="57">
        <v>283</v>
      </c>
      <c r="E28" s="57">
        <v>478</v>
      </c>
      <c r="F28" s="64">
        <f>SUM(B28+C28+D28+E28)</f>
        <v>2214</v>
      </c>
      <c r="G28" s="62">
        <f t="shared" si="1"/>
        <v>4428</v>
      </c>
    </row>
    <row r="29" spans="1:7" s="61" customFormat="1" ht="14" x14ac:dyDescent="0.2">
      <c r="A29" s="58" t="s">
        <v>53</v>
      </c>
      <c r="B29" s="54">
        <v>9</v>
      </c>
      <c r="C29" s="54">
        <v>3</v>
      </c>
      <c r="D29" s="54">
        <v>3</v>
      </c>
      <c r="E29" s="54">
        <v>10</v>
      </c>
      <c r="F29" s="54">
        <f t="shared" si="0"/>
        <v>25</v>
      </c>
      <c r="G29" s="63"/>
    </row>
    <row r="30" spans="1:7" s="61" customFormat="1" ht="14" x14ac:dyDescent="0.2">
      <c r="A30" s="53" t="s">
        <v>64</v>
      </c>
      <c r="B30" s="57">
        <v>945</v>
      </c>
      <c r="C30" s="57">
        <v>304</v>
      </c>
      <c r="D30" s="57">
        <v>308</v>
      </c>
      <c r="E30" s="57">
        <v>674</v>
      </c>
      <c r="F30" s="64">
        <f t="shared" ref="F30:F44" si="2">SUM(B30+C30+D30+E30)</f>
        <v>2231</v>
      </c>
      <c r="G30" s="62">
        <f t="shared" si="1"/>
        <v>4462</v>
      </c>
    </row>
    <row r="31" spans="1:7" s="61" customFormat="1" ht="14" x14ac:dyDescent="0.2">
      <c r="A31" s="58" t="s">
        <v>53</v>
      </c>
      <c r="B31" s="54">
        <v>10</v>
      </c>
      <c r="C31" s="54">
        <v>4</v>
      </c>
      <c r="D31" s="54">
        <v>3</v>
      </c>
      <c r="E31" s="54">
        <v>10</v>
      </c>
      <c r="F31" s="54">
        <f t="shared" si="2"/>
        <v>27</v>
      </c>
      <c r="G31" s="63"/>
    </row>
    <row r="32" spans="1:7" s="61" customFormat="1" ht="14" x14ac:dyDescent="0.2">
      <c r="A32" s="53" t="s">
        <v>65</v>
      </c>
      <c r="B32" s="57">
        <v>827</v>
      </c>
      <c r="C32" s="57">
        <v>259</v>
      </c>
      <c r="D32" s="57">
        <v>169</v>
      </c>
      <c r="E32" s="57">
        <v>727</v>
      </c>
      <c r="F32" s="64">
        <f t="shared" si="2"/>
        <v>1982</v>
      </c>
      <c r="G32" s="62">
        <f t="shared" si="1"/>
        <v>3964</v>
      </c>
    </row>
    <row r="33" spans="1:7" s="61" customFormat="1" ht="14" x14ac:dyDescent="0.2">
      <c r="A33" s="58" t="s">
        <v>53</v>
      </c>
      <c r="B33" s="59">
        <v>10</v>
      </c>
      <c r="C33" s="59">
        <v>4</v>
      </c>
      <c r="D33" s="59">
        <v>3</v>
      </c>
      <c r="E33" s="59">
        <v>10</v>
      </c>
      <c r="F33" s="54">
        <f t="shared" si="2"/>
        <v>27</v>
      </c>
      <c r="G33" s="63"/>
    </row>
    <row r="34" spans="1:7" s="61" customFormat="1" ht="14" x14ac:dyDescent="0.2">
      <c r="A34" s="65" t="s">
        <v>66</v>
      </c>
      <c r="B34" s="57">
        <v>759</v>
      </c>
      <c r="C34" s="57">
        <v>239</v>
      </c>
      <c r="D34" s="57">
        <v>106</v>
      </c>
      <c r="E34" s="57">
        <v>885</v>
      </c>
      <c r="F34" s="64">
        <f t="shared" si="2"/>
        <v>1989</v>
      </c>
      <c r="G34" s="62"/>
    </row>
    <row r="35" spans="1:7" s="61" customFormat="1" ht="14" x14ac:dyDescent="0.2">
      <c r="A35" s="58" t="s">
        <v>53</v>
      </c>
      <c r="B35" s="31">
        <v>10</v>
      </c>
      <c r="C35" s="31">
        <v>4</v>
      </c>
      <c r="D35" s="31">
        <v>4</v>
      </c>
      <c r="E35" s="31">
        <v>11</v>
      </c>
      <c r="F35" s="31">
        <f t="shared" si="2"/>
        <v>29</v>
      </c>
      <c r="G35" s="66"/>
    </row>
    <row r="36" spans="1:7" s="61" customFormat="1" ht="14" x14ac:dyDescent="0.2">
      <c r="A36" s="65" t="s">
        <v>67</v>
      </c>
      <c r="B36" s="57">
        <v>738</v>
      </c>
      <c r="C36" s="57">
        <v>336</v>
      </c>
      <c r="D36" s="57">
        <v>228</v>
      </c>
      <c r="E36" s="57">
        <v>995</v>
      </c>
      <c r="F36" s="64">
        <f t="shared" si="2"/>
        <v>2297</v>
      </c>
      <c r="G36" s="62"/>
    </row>
    <row r="37" spans="1:7" s="61" customFormat="1" ht="14" x14ac:dyDescent="0.2">
      <c r="A37" s="58" t="s">
        <v>53</v>
      </c>
      <c r="B37" s="31">
        <v>10</v>
      </c>
      <c r="C37" s="31">
        <v>5</v>
      </c>
      <c r="D37" s="31">
        <v>3</v>
      </c>
      <c r="E37" s="31">
        <v>11</v>
      </c>
      <c r="F37" s="31">
        <f t="shared" si="2"/>
        <v>29</v>
      </c>
      <c r="G37" s="66"/>
    </row>
    <row r="38" spans="1:7" s="61" customFormat="1" ht="14" x14ac:dyDescent="0.2">
      <c r="A38" s="65" t="s">
        <v>68</v>
      </c>
      <c r="B38" s="64">
        <v>748</v>
      </c>
      <c r="C38" s="64">
        <v>218</v>
      </c>
      <c r="D38" s="64">
        <v>176</v>
      </c>
      <c r="E38" s="64">
        <v>612</v>
      </c>
      <c r="F38" s="64">
        <f t="shared" si="2"/>
        <v>1754</v>
      </c>
      <c r="G38" s="67"/>
    </row>
    <row r="39" spans="1:7" s="61" customFormat="1" ht="14" x14ac:dyDescent="0.2">
      <c r="A39" s="58" t="s">
        <v>53</v>
      </c>
      <c r="B39" s="31">
        <v>10</v>
      </c>
      <c r="C39" s="31">
        <v>4</v>
      </c>
      <c r="D39" s="31">
        <v>4</v>
      </c>
      <c r="E39" s="31">
        <v>10</v>
      </c>
      <c r="F39" s="31">
        <f t="shared" si="2"/>
        <v>28</v>
      </c>
      <c r="G39" s="66"/>
    </row>
    <row r="40" spans="1:7" s="61" customFormat="1" ht="14" x14ac:dyDescent="0.2">
      <c r="A40" s="65" t="s">
        <v>69</v>
      </c>
      <c r="B40" s="64">
        <v>849</v>
      </c>
      <c r="C40" s="64">
        <v>270</v>
      </c>
      <c r="D40" s="64">
        <v>433</v>
      </c>
      <c r="E40" s="64">
        <v>630</v>
      </c>
      <c r="F40" s="64">
        <f t="shared" si="2"/>
        <v>2182</v>
      </c>
      <c r="G40" s="67"/>
    </row>
    <row r="41" spans="1:7" s="61" customFormat="1" ht="14" x14ac:dyDescent="0.2">
      <c r="A41" s="58" t="s">
        <v>53</v>
      </c>
      <c r="B41" s="31">
        <v>10</v>
      </c>
      <c r="C41" s="31">
        <v>4</v>
      </c>
      <c r="D41" s="31">
        <v>4</v>
      </c>
      <c r="E41" s="31">
        <v>9</v>
      </c>
      <c r="F41" s="31">
        <f t="shared" si="2"/>
        <v>27</v>
      </c>
      <c r="G41" s="66"/>
    </row>
    <row r="42" spans="1:7" s="61" customFormat="1" ht="14" x14ac:dyDescent="0.2">
      <c r="A42" s="65" t="s">
        <v>70</v>
      </c>
      <c r="B42" s="64">
        <v>447</v>
      </c>
      <c r="C42" s="64">
        <v>173</v>
      </c>
      <c r="D42" s="64">
        <v>246</v>
      </c>
      <c r="E42" s="64">
        <v>514</v>
      </c>
      <c r="F42" s="64">
        <f t="shared" si="2"/>
        <v>1380</v>
      </c>
      <c r="G42" s="67"/>
    </row>
    <row r="43" spans="1:7" s="61" customFormat="1" ht="14" x14ac:dyDescent="0.2">
      <c r="A43" s="58" t="s">
        <v>53</v>
      </c>
      <c r="B43" s="31">
        <v>10</v>
      </c>
      <c r="C43" s="31">
        <v>3</v>
      </c>
      <c r="D43" s="31">
        <v>4</v>
      </c>
      <c r="E43" s="31">
        <v>9</v>
      </c>
      <c r="F43" s="31">
        <f t="shared" si="2"/>
        <v>26</v>
      </c>
      <c r="G43" s="66"/>
    </row>
    <row r="44" spans="1:7" s="61" customFormat="1" ht="14" x14ac:dyDescent="0.2">
      <c r="A44" s="65" t="s">
        <v>71</v>
      </c>
      <c r="B44" s="68">
        <v>613</v>
      </c>
      <c r="C44" s="68">
        <v>254</v>
      </c>
      <c r="D44" s="68">
        <v>261</v>
      </c>
      <c r="E44" s="68">
        <v>555</v>
      </c>
      <c r="F44" s="64">
        <f t="shared" si="2"/>
        <v>1683</v>
      </c>
      <c r="G44" s="67"/>
    </row>
    <row r="45" spans="1:7" s="61" customFormat="1" ht="14" x14ac:dyDescent="0.2">
      <c r="A45" s="58" t="s">
        <v>53</v>
      </c>
      <c r="B45" s="68">
        <v>10</v>
      </c>
      <c r="C45" s="68">
        <v>4</v>
      </c>
      <c r="D45" s="68">
        <v>4</v>
      </c>
      <c r="E45" s="68">
        <v>9</v>
      </c>
      <c r="F45" s="68">
        <v>27</v>
      </c>
      <c r="G45" s="69"/>
    </row>
    <row r="46" spans="1:7" s="61" customFormat="1" ht="14" x14ac:dyDescent="0.2">
      <c r="A46" s="65" t="s">
        <v>72</v>
      </c>
      <c r="B46" s="64">
        <v>514</v>
      </c>
      <c r="C46" s="64">
        <v>98</v>
      </c>
      <c r="D46" s="64">
        <v>193</v>
      </c>
      <c r="E46" s="64">
        <v>542</v>
      </c>
      <c r="F46" s="64">
        <f t="shared" ref="F46:F79" si="3">SUM(B46+C46+D46+E46)</f>
        <v>1347</v>
      </c>
      <c r="G46" s="67"/>
    </row>
    <row r="47" spans="1:7" s="61" customFormat="1" ht="14" x14ac:dyDescent="0.2">
      <c r="A47" s="58" t="s">
        <v>53</v>
      </c>
      <c r="B47" s="31">
        <v>9</v>
      </c>
      <c r="C47" s="31">
        <v>4</v>
      </c>
      <c r="D47" s="31">
        <v>4</v>
      </c>
      <c r="E47" s="31">
        <v>9</v>
      </c>
      <c r="F47" s="31">
        <f t="shared" si="3"/>
        <v>26</v>
      </c>
      <c r="G47" s="66"/>
    </row>
    <row r="48" spans="1:7" s="61" customFormat="1" ht="14" x14ac:dyDescent="0.2">
      <c r="A48" s="65" t="s">
        <v>73</v>
      </c>
      <c r="B48" s="64">
        <v>411</v>
      </c>
      <c r="C48" s="64">
        <v>141</v>
      </c>
      <c r="D48" s="64">
        <v>112</v>
      </c>
      <c r="E48" s="64">
        <v>330</v>
      </c>
      <c r="F48" s="64">
        <f t="shared" si="3"/>
        <v>994</v>
      </c>
      <c r="G48" s="67"/>
    </row>
    <row r="49" spans="1:7" s="61" customFormat="1" ht="14" x14ac:dyDescent="0.2">
      <c r="A49" s="58" t="s">
        <v>53</v>
      </c>
      <c r="B49" s="31">
        <v>9</v>
      </c>
      <c r="C49" s="31">
        <v>4</v>
      </c>
      <c r="D49" s="31">
        <v>3</v>
      </c>
      <c r="E49" s="31">
        <v>7</v>
      </c>
      <c r="F49" s="31">
        <f t="shared" si="3"/>
        <v>23</v>
      </c>
      <c r="G49" s="66"/>
    </row>
    <row r="50" spans="1:7" s="61" customFormat="1" ht="14" x14ac:dyDescent="0.2">
      <c r="A50" s="65" t="s">
        <v>74</v>
      </c>
      <c r="B50" s="64">
        <v>674</v>
      </c>
      <c r="C50" s="64">
        <v>232</v>
      </c>
      <c r="D50" s="64">
        <v>85</v>
      </c>
      <c r="E50" s="64">
        <v>98</v>
      </c>
      <c r="F50" s="64">
        <f t="shared" si="3"/>
        <v>1089</v>
      </c>
      <c r="G50" s="67"/>
    </row>
    <row r="51" spans="1:7" s="61" customFormat="1" ht="14" x14ac:dyDescent="0.2">
      <c r="A51" s="58" t="s">
        <v>53</v>
      </c>
      <c r="B51" s="23">
        <v>9</v>
      </c>
      <c r="C51" s="23">
        <v>4</v>
      </c>
      <c r="D51" s="23">
        <v>3</v>
      </c>
      <c r="E51" s="23">
        <v>7</v>
      </c>
      <c r="F51" s="31">
        <f t="shared" si="3"/>
        <v>23</v>
      </c>
      <c r="G51" s="66"/>
    </row>
    <row r="52" spans="1:7" s="61" customFormat="1" ht="14" x14ac:dyDescent="0.2">
      <c r="A52" s="65" t="s">
        <v>75</v>
      </c>
      <c r="B52" s="70">
        <v>512</v>
      </c>
      <c r="C52" s="64">
        <v>149</v>
      </c>
      <c r="D52" s="70">
        <v>65</v>
      </c>
      <c r="E52" s="70">
        <v>33</v>
      </c>
      <c r="F52" s="64">
        <f t="shared" si="3"/>
        <v>759</v>
      </c>
      <c r="G52" s="67"/>
    </row>
    <row r="53" spans="1:7" s="61" customFormat="1" ht="14" x14ac:dyDescent="0.2">
      <c r="A53" s="58" t="s">
        <v>53</v>
      </c>
      <c r="B53" s="23">
        <v>9</v>
      </c>
      <c r="C53" s="23">
        <v>4</v>
      </c>
      <c r="D53" s="23">
        <v>3</v>
      </c>
      <c r="E53" s="23">
        <v>7</v>
      </c>
      <c r="F53" s="31">
        <f t="shared" si="3"/>
        <v>23</v>
      </c>
      <c r="G53" s="67"/>
    </row>
    <row r="54" spans="1:7" s="61" customFormat="1" ht="14" x14ac:dyDescent="0.2">
      <c r="A54" s="71" t="s">
        <v>76</v>
      </c>
      <c r="B54" s="70">
        <v>499</v>
      </c>
      <c r="C54" s="64">
        <v>196</v>
      </c>
      <c r="D54" s="70">
        <v>81</v>
      </c>
      <c r="E54" s="70">
        <v>71</v>
      </c>
      <c r="F54" s="64">
        <f t="shared" si="3"/>
        <v>847</v>
      </c>
      <c r="G54" s="67"/>
    </row>
    <row r="55" spans="1:7" s="61" customFormat="1" ht="14" x14ac:dyDescent="0.2">
      <c r="A55" s="72" t="s">
        <v>53</v>
      </c>
      <c r="B55" s="23">
        <v>9</v>
      </c>
      <c r="C55" s="23">
        <v>4</v>
      </c>
      <c r="D55" s="23">
        <v>5</v>
      </c>
      <c r="E55" s="23">
        <v>8</v>
      </c>
      <c r="F55" s="31">
        <f t="shared" si="3"/>
        <v>26</v>
      </c>
      <c r="G55" s="67"/>
    </row>
    <row r="56" spans="1:7" s="61" customFormat="1" ht="14" x14ac:dyDescent="0.2">
      <c r="A56" s="71" t="s">
        <v>77</v>
      </c>
      <c r="B56" s="70">
        <v>487</v>
      </c>
      <c r="C56" s="64">
        <v>177</v>
      </c>
      <c r="D56" s="70">
        <v>58</v>
      </c>
      <c r="E56" s="70">
        <v>67</v>
      </c>
      <c r="F56" s="64">
        <f t="shared" si="3"/>
        <v>789</v>
      </c>
      <c r="G56" s="67"/>
    </row>
    <row r="57" spans="1:7" s="61" customFormat="1" ht="14" x14ac:dyDescent="0.2">
      <c r="A57" s="72" t="s">
        <v>53</v>
      </c>
      <c r="B57" s="23">
        <v>9</v>
      </c>
      <c r="C57" s="23">
        <v>5</v>
      </c>
      <c r="D57" s="23">
        <v>5</v>
      </c>
      <c r="E57" s="23">
        <v>10</v>
      </c>
      <c r="F57" s="31">
        <f t="shared" si="3"/>
        <v>29</v>
      </c>
      <c r="G57" s="67"/>
    </row>
    <row r="58" spans="1:7" s="61" customFormat="1" ht="14" x14ac:dyDescent="0.2">
      <c r="A58" s="71" t="s">
        <v>78</v>
      </c>
      <c r="B58" s="70">
        <v>534</v>
      </c>
      <c r="C58" s="64">
        <v>218</v>
      </c>
      <c r="D58" s="70">
        <v>51</v>
      </c>
      <c r="E58" s="70">
        <v>95</v>
      </c>
      <c r="F58" s="64">
        <f t="shared" si="3"/>
        <v>898</v>
      </c>
      <c r="G58" s="67"/>
    </row>
    <row r="59" spans="1:7" s="61" customFormat="1" ht="14" x14ac:dyDescent="0.2">
      <c r="A59" s="72" t="s">
        <v>53</v>
      </c>
      <c r="B59" s="23">
        <v>9</v>
      </c>
      <c r="C59" s="23">
        <v>6</v>
      </c>
      <c r="D59" s="23">
        <v>5</v>
      </c>
      <c r="E59" s="23">
        <v>10</v>
      </c>
      <c r="F59" s="31">
        <f t="shared" si="3"/>
        <v>30</v>
      </c>
      <c r="G59" s="67"/>
    </row>
    <row r="60" spans="1:7" s="61" customFormat="1" ht="14" x14ac:dyDescent="0.2">
      <c r="A60" s="73" t="s">
        <v>79</v>
      </c>
      <c r="B60" s="74">
        <v>535</v>
      </c>
      <c r="C60" s="57">
        <v>173</v>
      </c>
      <c r="D60" s="74">
        <v>72</v>
      </c>
      <c r="E60" s="74">
        <v>88</v>
      </c>
      <c r="F60" s="57">
        <f t="shared" si="3"/>
        <v>868</v>
      </c>
      <c r="G60" s="67"/>
    </row>
    <row r="61" spans="1:7" s="61" customFormat="1" ht="14" x14ac:dyDescent="0.2">
      <c r="A61" s="72" t="s">
        <v>53</v>
      </c>
      <c r="B61" s="3">
        <v>9</v>
      </c>
      <c r="C61" s="3">
        <v>5</v>
      </c>
      <c r="D61" s="3">
        <v>5</v>
      </c>
      <c r="E61" s="3">
        <v>10</v>
      </c>
      <c r="F61" s="31">
        <f t="shared" si="3"/>
        <v>29</v>
      </c>
      <c r="G61" s="67"/>
    </row>
    <row r="62" spans="1:7" s="61" customFormat="1" ht="14" x14ac:dyDescent="0.2">
      <c r="A62" s="71" t="s">
        <v>80</v>
      </c>
      <c r="B62" s="70">
        <v>514</v>
      </c>
      <c r="C62" s="64">
        <v>186</v>
      </c>
      <c r="D62" s="70">
        <v>56</v>
      </c>
      <c r="E62" s="70">
        <v>138</v>
      </c>
      <c r="F62" s="64">
        <f t="shared" si="3"/>
        <v>894</v>
      </c>
      <c r="G62" s="67"/>
    </row>
    <row r="63" spans="1:7" s="61" customFormat="1" ht="14" x14ac:dyDescent="0.2">
      <c r="A63" s="72" t="s">
        <v>53</v>
      </c>
      <c r="B63" s="3">
        <v>9</v>
      </c>
      <c r="C63" s="3">
        <v>5</v>
      </c>
      <c r="D63" s="3">
        <v>5</v>
      </c>
      <c r="E63" s="3">
        <v>10</v>
      </c>
      <c r="F63" s="31">
        <f t="shared" si="3"/>
        <v>29</v>
      </c>
      <c r="G63" s="67"/>
    </row>
    <row r="64" spans="1:7" s="61" customFormat="1" ht="14" x14ac:dyDescent="0.2">
      <c r="A64" s="71" t="s">
        <v>81</v>
      </c>
      <c r="B64" s="75">
        <v>511</v>
      </c>
      <c r="C64" s="64">
        <v>138</v>
      </c>
      <c r="D64" s="70">
        <v>66</v>
      </c>
      <c r="E64" s="70">
        <v>124</v>
      </c>
      <c r="F64" s="64">
        <f t="shared" si="3"/>
        <v>839</v>
      </c>
      <c r="G64" s="67"/>
    </row>
    <row r="65" spans="1:7" s="61" customFormat="1" ht="14" x14ac:dyDescent="0.2">
      <c r="A65" s="72" t="s">
        <v>53</v>
      </c>
      <c r="B65" s="3">
        <v>9</v>
      </c>
      <c r="C65" s="3">
        <v>7</v>
      </c>
      <c r="D65" s="3">
        <v>5</v>
      </c>
      <c r="E65" s="3">
        <v>10</v>
      </c>
      <c r="F65" s="31">
        <f t="shared" si="3"/>
        <v>31</v>
      </c>
      <c r="G65" s="67"/>
    </row>
    <row r="66" spans="1:7" s="61" customFormat="1" ht="14" x14ac:dyDescent="0.2">
      <c r="A66" s="71" t="s">
        <v>82</v>
      </c>
      <c r="B66" s="75">
        <v>582</v>
      </c>
      <c r="C66" s="76">
        <v>106</v>
      </c>
      <c r="D66" s="70">
        <v>64</v>
      </c>
      <c r="E66" s="70">
        <v>96</v>
      </c>
      <c r="F66" s="64">
        <f t="shared" si="3"/>
        <v>848</v>
      </c>
      <c r="G66" s="67"/>
    </row>
    <row r="67" spans="1:7" s="61" customFormat="1" ht="14" x14ac:dyDescent="0.2">
      <c r="A67" s="72" t="s">
        <v>53</v>
      </c>
      <c r="B67" s="3">
        <v>9</v>
      </c>
      <c r="C67" s="3">
        <v>4</v>
      </c>
      <c r="D67" s="3">
        <v>5</v>
      </c>
      <c r="E67" s="3">
        <v>10</v>
      </c>
      <c r="F67" s="31">
        <f t="shared" si="3"/>
        <v>28</v>
      </c>
      <c r="G67" s="66"/>
    </row>
    <row r="68" spans="1:7" s="61" customFormat="1" ht="14" x14ac:dyDescent="0.2">
      <c r="A68" s="71" t="s">
        <v>83</v>
      </c>
      <c r="B68" s="75">
        <v>577</v>
      </c>
      <c r="C68" s="76">
        <v>122</v>
      </c>
      <c r="D68" s="70">
        <v>71</v>
      </c>
      <c r="E68" s="70">
        <v>70</v>
      </c>
      <c r="F68" s="64">
        <f>SUM(B68+C68+D68+E68)</f>
        <v>840</v>
      </c>
      <c r="G68" s="69"/>
    </row>
    <row r="69" spans="1:7" s="61" customFormat="1" ht="14" x14ac:dyDescent="0.2">
      <c r="A69" s="72" t="s">
        <v>53</v>
      </c>
      <c r="B69" s="3">
        <v>9</v>
      </c>
      <c r="C69" s="3">
        <v>4</v>
      </c>
      <c r="D69" s="3">
        <v>5</v>
      </c>
      <c r="E69" s="3">
        <v>10</v>
      </c>
      <c r="F69" s="31">
        <f>SUM(B69+C69+D69+E69)</f>
        <v>28</v>
      </c>
      <c r="G69" s="66"/>
    </row>
    <row r="70" spans="1:7" s="61" customFormat="1" ht="14" x14ac:dyDescent="0.2">
      <c r="A70" s="83" t="s">
        <v>84</v>
      </c>
      <c r="B70" s="81">
        <v>487</v>
      </c>
      <c r="C70" s="82">
        <v>156</v>
      </c>
      <c r="D70" s="74">
        <v>43</v>
      </c>
      <c r="E70" s="74">
        <v>106</v>
      </c>
      <c r="F70" s="57">
        <f t="shared" si="3"/>
        <v>792</v>
      </c>
      <c r="G70" s="62"/>
    </row>
    <row r="71" spans="1:7" s="61" customFormat="1" ht="14" x14ac:dyDescent="0.2">
      <c r="A71" s="72" t="s">
        <v>53</v>
      </c>
      <c r="B71" s="3">
        <v>9</v>
      </c>
      <c r="C71" s="3">
        <v>4</v>
      </c>
      <c r="D71" s="3">
        <v>5</v>
      </c>
      <c r="E71" s="3">
        <v>10</v>
      </c>
      <c r="F71" s="31">
        <f t="shared" si="3"/>
        <v>28</v>
      </c>
      <c r="G71" s="66"/>
    </row>
    <row r="72" spans="1:7" s="61" customFormat="1" ht="14" x14ac:dyDescent="0.2">
      <c r="A72" s="83" t="s">
        <v>85</v>
      </c>
      <c r="B72" s="81">
        <v>616</v>
      </c>
      <c r="C72" s="82">
        <v>193</v>
      </c>
      <c r="D72" s="74">
        <v>61</v>
      </c>
      <c r="E72" s="74">
        <v>137</v>
      </c>
      <c r="F72" s="57">
        <f t="shared" ref="F72:F77" si="4">SUM(B72+C72+D72+E72)</f>
        <v>1007</v>
      </c>
      <c r="G72" s="62"/>
    </row>
    <row r="73" spans="1:7" s="61" customFormat="1" ht="14" x14ac:dyDescent="0.2">
      <c r="A73" s="72" t="s">
        <v>53</v>
      </c>
      <c r="B73" s="97">
        <v>9</v>
      </c>
      <c r="C73" s="3">
        <v>4</v>
      </c>
      <c r="D73" s="3">
        <v>5</v>
      </c>
      <c r="E73" s="3">
        <v>10</v>
      </c>
      <c r="F73" s="31">
        <f t="shared" si="4"/>
        <v>28</v>
      </c>
      <c r="G73" s="66"/>
    </row>
    <row r="74" spans="1:7" s="61" customFormat="1" ht="14" x14ac:dyDescent="0.2">
      <c r="A74" s="85" t="s">
        <v>86</v>
      </c>
      <c r="B74" s="75">
        <v>667</v>
      </c>
      <c r="C74" s="76">
        <v>196</v>
      </c>
      <c r="D74" s="75">
        <v>75</v>
      </c>
      <c r="E74" s="75">
        <v>129</v>
      </c>
      <c r="F74" s="64">
        <f t="shared" si="4"/>
        <v>1067</v>
      </c>
      <c r="G74" s="69"/>
    </row>
    <row r="75" spans="1:7" s="61" customFormat="1" ht="14" x14ac:dyDescent="0.2">
      <c r="A75" s="72" t="s">
        <v>53</v>
      </c>
      <c r="B75" s="97">
        <v>9</v>
      </c>
      <c r="C75" s="3">
        <v>4</v>
      </c>
      <c r="D75" s="3">
        <v>5</v>
      </c>
      <c r="E75" s="3">
        <v>10</v>
      </c>
      <c r="F75" s="31">
        <f t="shared" si="4"/>
        <v>28</v>
      </c>
      <c r="G75" s="69"/>
    </row>
    <row r="76" spans="1:7" s="61" customFormat="1" ht="14" x14ac:dyDescent="0.2">
      <c r="A76" s="85" t="s">
        <v>87</v>
      </c>
      <c r="B76" s="75">
        <v>640</v>
      </c>
      <c r="C76" s="76">
        <v>156</v>
      </c>
      <c r="D76" s="75">
        <v>68</v>
      </c>
      <c r="E76" s="75">
        <v>118</v>
      </c>
      <c r="F76" s="64">
        <f t="shared" si="4"/>
        <v>982</v>
      </c>
      <c r="G76" s="69"/>
    </row>
    <row r="77" spans="1:7" s="61" customFormat="1" ht="14" x14ac:dyDescent="0.2">
      <c r="A77" s="72" t="s">
        <v>53</v>
      </c>
      <c r="B77" s="97">
        <v>9</v>
      </c>
      <c r="C77" s="3">
        <v>4</v>
      </c>
      <c r="D77" s="3">
        <v>5</v>
      </c>
      <c r="E77" s="3">
        <v>10</v>
      </c>
      <c r="F77" s="31">
        <f t="shared" si="4"/>
        <v>28</v>
      </c>
      <c r="G77" s="69"/>
    </row>
    <row r="78" spans="1:7" s="61" customFormat="1" ht="14" x14ac:dyDescent="0.2">
      <c r="A78" s="85" t="s">
        <v>88</v>
      </c>
      <c r="B78" s="75">
        <v>669</v>
      </c>
      <c r="C78" s="76">
        <v>208</v>
      </c>
      <c r="D78" s="75">
        <v>68</v>
      </c>
      <c r="E78" s="75">
        <v>181</v>
      </c>
      <c r="F78" s="64">
        <f>SUM(B78+C78+D78+E78)</f>
        <v>1126</v>
      </c>
      <c r="G78" s="67"/>
    </row>
    <row r="79" spans="1:7" s="61" customFormat="1" ht="14" x14ac:dyDescent="0.2">
      <c r="A79" s="72" t="s">
        <v>53</v>
      </c>
      <c r="B79" s="97">
        <v>9</v>
      </c>
      <c r="C79" s="3">
        <v>4</v>
      </c>
      <c r="D79" s="3">
        <v>5</v>
      </c>
      <c r="E79" s="3">
        <v>10</v>
      </c>
      <c r="F79" s="31">
        <f t="shared" si="3"/>
        <v>28</v>
      </c>
      <c r="G79" s="69"/>
    </row>
    <row r="80" spans="1:7" s="61" customFormat="1" ht="14" x14ac:dyDescent="0.2">
      <c r="A80" s="83" t="s">
        <v>89</v>
      </c>
      <c r="B80" s="81">
        <v>609</v>
      </c>
      <c r="C80" s="82">
        <v>133</v>
      </c>
      <c r="D80" s="81">
        <v>119</v>
      </c>
      <c r="E80" s="81">
        <v>150</v>
      </c>
      <c r="F80" s="57">
        <f>SUM(B80+C80+D80+E80)</f>
        <v>1011</v>
      </c>
      <c r="G80" s="66"/>
    </row>
    <row r="81" spans="1:7" s="61" customFormat="1" ht="14" x14ac:dyDescent="0.2">
      <c r="A81" s="72" t="s">
        <v>53</v>
      </c>
      <c r="B81" s="97">
        <v>9</v>
      </c>
      <c r="C81" s="3">
        <v>4</v>
      </c>
      <c r="D81" s="3">
        <v>5</v>
      </c>
      <c r="E81" s="3">
        <v>10</v>
      </c>
      <c r="F81" s="31">
        <f>SUM(B81+C81+D81+E81)</f>
        <v>28</v>
      </c>
      <c r="G81" s="69"/>
    </row>
    <row r="82" spans="1:7" s="61" customFormat="1" ht="14" x14ac:dyDescent="0.2">
      <c r="A82" s="83" t="s">
        <v>90</v>
      </c>
      <c r="B82" s="81">
        <v>706</v>
      </c>
      <c r="C82" s="82">
        <v>143</v>
      </c>
      <c r="D82" s="81">
        <v>85</v>
      </c>
      <c r="E82" s="81">
        <v>199</v>
      </c>
      <c r="F82" s="57">
        <f>SUM(B82:E82)</f>
        <v>1133</v>
      </c>
      <c r="G82" s="69"/>
    </row>
    <row r="83" spans="1:7" s="61" customFormat="1" ht="14" x14ac:dyDescent="0.2">
      <c r="A83" s="72" t="s">
        <v>53</v>
      </c>
      <c r="B83" s="97">
        <v>9</v>
      </c>
      <c r="C83" s="3">
        <v>4</v>
      </c>
      <c r="D83" s="3">
        <v>5</v>
      </c>
      <c r="E83" s="3">
        <v>10</v>
      </c>
      <c r="F83" s="31">
        <f>SUM(B83+C83+D83+E83)</f>
        <v>28</v>
      </c>
      <c r="G83" s="69"/>
    </row>
    <row r="84" spans="1:7" s="61" customFormat="1" ht="14" x14ac:dyDescent="0.2">
      <c r="A84" s="83" t="s">
        <v>91</v>
      </c>
      <c r="B84" s="81">
        <v>665</v>
      </c>
      <c r="C84" s="82">
        <v>124</v>
      </c>
      <c r="D84" s="81">
        <v>85</v>
      </c>
      <c r="E84" s="81">
        <v>156</v>
      </c>
      <c r="F84" s="57">
        <f>SUM(B84+C84+D84+E84)</f>
        <v>1030</v>
      </c>
      <c r="G84" s="69"/>
    </row>
    <row r="85" spans="1:7" s="61" customFormat="1" ht="14" x14ac:dyDescent="0.2">
      <c r="A85" s="72" t="s">
        <v>53</v>
      </c>
      <c r="B85" s="97">
        <v>9</v>
      </c>
      <c r="C85" s="3">
        <v>4</v>
      </c>
      <c r="D85" s="3">
        <v>5</v>
      </c>
      <c r="E85" s="3">
        <v>10</v>
      </c>
      <c r="F85" s="31">
        <f>SUM(B85+C85+D85+E85)</f>
        <v>28</v>
      </c>
      <c r="G85" s="69"/>
    </row>
    <row r="86" spans="1:7" s="61" customFormat="1" ht="14" x14ac:dyDescent="0.2">
      <c r="A86" s="85" t="s">
        <v>92</v>
      </c>
      <c r="B86" s="75">
        <v>631</v>
      </c>
      <c r="C86" s="76">
        <v>183</v>
      </c>
      <c r="D86" s="75">
        <v>75</v>
      </c>
      <c r="E86" s="75">
        <v>216</v>
      </c>
      <c r="F86" s="64">
        <f>SUM(B86:E86)</f>
        <v>1105</v>
      </c>
      <c r="G86" s="69"/>
    </row>
    <row r="87" spans="1:7" s="61" customFormat="1" ht="14" x14ac:dyDescent="0.2">
      <c r="A87" s="72" t="s">
        <v>53</v>
      </c>
      <c r="B87" s="97">
        <v>9</v>
      </c>
      <c r="C87" s="3">
        <v>4</v>
      </c>
      <c r="D87" s="3">
        <v>5</v>
      </c>
      <c r="E87" s="3">
        <v>10</v>
      </c>
      <c r="F87" s="31">
        <f>SUM(B87+C87+D87+E87)</f>
        <v>28</v>
      </c>
      <c r="G87" s="69"/>
    </row>
    <row r="88" spans="1:7" s="61" customFormat="1" ht="14" x14ac:dyDescent="0.2">
      <c r="A88" s="85" t="s">
        <v>93</v>
      </c>
      <c r="B88" s="75">
        <v>638</v>
      </c>
      <c r="C88" s="76">
        <v>153</v>
      </c>
      <c r="D88" s="75">
        <v>84</v>
      </c>
      <c r="E88" s="75">
        <v>133</v>
      </c>
      <c r="F88" s="64">
        <f>SUM(B88:E88)</f>
        <v>1008</v>
      </c>
      <c r="G88" s="69"/>
    </row>
    <row r="89" spans="1:7" s="61" customFormat="1" ht="14" x14ac:dyDescent="0.2">
      <c r="A89" s="72" t="s">
        <v>53</v>
      </c>
      <c r="B89" s="97">
        <v>9</v>
      </c>
      <c r="C89" s="3">
        <v>7</v>
      </c>
      <c r="D89" s="3">
        <v>5</v>
      </c>
      <c r="E89" s="3">
        <v>10</v>
      </c>
      <c r="F89" s="31">
        <f>SUM(B89+C89+D89+E89)</f>
        <v>31</v>
      </c>
      <c r="G89" s="66"/>
    </row>
    <row r="90" spans="1:7" s="61" customFormat="1" ht="14" x14ac:dyDescent="0.2">
      <c r="A90" s="85" t="s">
        <v>94</v>
      </c>
      <c r="B90" s="75">
        <v>710</v>
      </c>
      <c r="C90" s="76">
        <v>169</v>
      </c>
      <c r="D90" s="75">
        <v>87</v>
      </c>
      <c r="E90" s="75">
        <v>182</v>
      </c>
      <c r="F90" s="64">
        <f>SUM(B90:E90)</f>
        <v>1148</v>
      </c>
      <c r="G90" s="69"/>
    </row>
    <row r="91" spans="1:7" s="61" customFormat="1" ht="14" x14ac:dyDescent="0.2">
      <c r="A91" s="72" t="s">
        <v>53</v>
      </c>
      <c r="B91" s="97">
        <v>9</v>
      </c>
      <c r="C91" s="3">
        <v>4</v>
      </c>
      <c r="D91" s="3">
        <v>5</v>
      </c>
      <c r="E91" s="3">
        <v>10</v>
      </c>
      <c r="F91" s="31">
        <f>SUM(B91+C91+D91+E91)</f>
        <v>28</v>
      </c>
      <c r="G91" s="69"/>
    </row>
    <row r="92" spans="1:7" s="61" customFormat="1" ht="14" x14ac:dyDescent="0.2">
      <c r="A92" s="85" t="s">
        <v>95</v>
      </c>
      <c r="B92" s="75">
        <v>654</v>
      </c>
      <c r="C92" s="76">
        <v>123</v>
      </c>
      <c r="D92" s="75">
        <v>94</v>
      </c>
      <c r="E92" s="75">
        <v>149</v>
      </c>
      <c r="F92" s="64">
        <f>SUM(B92:E92)</f>
        <v>1020</v>
      </c>
      <c r="G92" s="69"/>
    </row>
    <row r="93" spans="1:7" s="61" customFormat="1" ht="14" x14ac:dyDescent="0.2">
      <c r="A93" s="72" t="s">
        <v>53</v>
      </c>
      <c r="B93" s="97">
        <v>9</v>
      </c>
      <c r="C93" s="3">
        <v>7</v>
      </c>
      <c r="D93" s="3">
        <v>5</v>
      </c>
      <c r="E93" s="3">
        <v>10</v>
      </c>
      <c r="F93" s="31">
        <f>SUM(B93+C93+D93+E93)</f>
        <v>31</v>
      </c>
      <c r="G93" s="66"/>
    </row>
    <row r="94" spans="1:7" s="61" customFormat="1" ht="14" x14ac:dyDescent="0.2">
      <c r="A94" s="85" t="s">
        <v>96</v>
      </c>
      <c r="B94" s="75">
        <v>555</v>
      </c>
      <c r="C94" s="76">
        <v>101</v>
      </c>
      <c r="D94" s="75">
        <v>66</v>
      </c>
      <c r="E94" s="75">
        <v>170</v>
      </c>
      <c r="F94" s="64">
        <f t="shared" ref="F94:F110" si="5">SUM(B94:E94)</f>
        <v>892</v>
      </c>
      <c r="G94" s="69"/>
    </row>
    <row r="95" spans="1:7" s="61" customFormat="1" ht="14" x14ac:dyDescent="0.2">
      <c r="A95" s="72" t="s">
        <v>53</v>
      </c>
      <c r="B95" s="97">
        <v>9</v>
      </c>
      <c r="C95" s="3">
        <v>3</v>
      </c>
      <c r="D95" s="3">
        <v>3</v>
      </c>
      <c r="E95" s="3">
        <v>10</v>
      </c>
      <c r="F95" s="31">
        <f t="shared" si="5"/>
        <v>25</v>
      </c>
      <c r="G95" s="66"/>
    </row>
    <row r="96" spans="1:7" s="61" customFormat="1" ht="14" x14ac:dyDescent="0.2">
      <c r="A96" s="85" t="s">
        <v>97</v>
      </c>
      <c r="B96" s="75">
        <v>510</v>
      </c>
      <c r="C96" s="76">
        <v>183</v>
      </c>
      <c r="D96" s="75">
        <v>64</v>
      </c>
      <c r="E96" s="75">
        <v>172</v>
      </c>
      <c r="F96" s="64">
        <f t="shared" si="5"/>
        <v>929</v>
      </c>
      <c r="G96" s="69"/>
    </row>
    <row r="97" spans="1:7" s="61" customFormat="1" ht="14" x14ac:dyDescent="0.2">
      <c r="A97" s="72" t="s">
        <v>53</v>
      </c>
      <c r="B97" s="97">
        <v>9</v>
      </c>
      <c r="C97" s="3">
        <v>3</v>
      </c>
      <c r="D97" s="3">
        <v>3</v>
      </c>
      <c r="E97" s="3">
        <v>10</v>
      </c>
      <c r="F97" s="97">
        <f t="shared" si="5"/>
        <v>25</v>
      </c>
      <c r="G97" s="66"/>
    </row>
    <row r="98" spans="1:7" s="61" customFormat="1" ht="14" x14ac:dyDescent="0.2">
      <c r="A98" s="85" t="s">
        <v>98</v>
      </c>
      <c r="B98" s="75">
        <v>591</v>
      </c>
      <c r="C98" s="76">
        <v>171</v>
      </c>
      <c r="D98" s="75">
        <v>62</v>
      </c>
      <c r="E98" s="75">
        <v>146</v>
      </c>
      <c r="F98" s="64">
        <f t="shared" si="5"/>
        <v>970</v>
      </c>
      <c r="G98" s="69"/>
    </row>
    <row r="99" spans="1:7" s="61" customFormat="1" ht="14" x14ac:dyDescent="0.2">
      <c r="A99" s="72" t="s">
        <v>53</v>
      </c>
      <c r="B99" s="97">
        <v>9</v>
      </c>
      <c r="C99" s="3">
        <v>3</v>
      </c>
      <c r="D99" s="3">
        <v>3</v>
      </c>
      <c r="E99" s="3">
        <v>10</v>
      </c>
      <c r="F99" s="31">
        <f t="shared" si="5"/>
        <v>25</v>
      </c>
      <c r="G99" s="66"/>
    </row>
    <row r="100" spans="1:7" s="61" customFormat="1" ht="14" x14ac:dyDescent="0.2">
      <c r="A100" s="85" t="s">
        <v>99</v>
      </c>
      <c r="B100" s="76">
        <v>640</v>
      </c>
      <c r="C100" s="76">
        <v>167</v>
      </c>
      <c r="D100" s="76">
        <v>93</v>
      </c>
      <c r="E100" s="76">
        <v>240</v>
      </c>
      <c r="F100" s="76">
        <f t="shared" si="5"/>
        <v>1140</v>
      </c>
      <c r="G100" s="69"/>
    </row>
    <row r="101" spans="1:7" s="61" customFormat="1" ht="14" x14ac:dyDescent="0.2">
      <c r="A101" s="72" t="s">
        <v>53</v>
      </c>
      <c r="B101" s="97">
        <v>9</v>
      </c>
      <c r="C101" s="97">
        <v>3</v>
      </c>
      <c r="D101" s="97">
        <v>3</v>
      </c>
      <c r="E101" s="97">
        <v>10</v>
      </c>
      <c r="F101" s="97">
        <f t="shared" si="5"/>
        <v>25</v>
      </c>
      <c r="G101" s="66"/>
    </row>
    <row r="102" spans="1:7" s="61" customFormat="1" ht="14" x14ac:dyDescent="0.2">
      <c r="A102" s="85" t="s">
        <v>100</v>
      </c>
      <c r="B102" s="75">
        <v>608</v>
      </c>
      <c r="C102" s="76">
        <v>235</v>
      </c>
      <c r="D102" s="75">
        <v>49</v>
      </c>
      <c r="E102" s="75">
        <v>166</v>
      </c>
      <c r="F102" s="64">
        <f>SUM(B102:E102)</f>
        <v>1058</v>
      </c>
      <c r="G102" s="69"/>
    </row>
    <row r="103" spans="1:7" s="61" customFormat="1" ht="14" x14ac:dyDescent="0.2">
      <c r="A103" s="72" t="s">
        <v>53</v>
      </c>
      <c r="B103" s="97">
        <v>9</v>
      </c>
      <c r="C103" s="3">
        <v>3</v>
      </c>
      <c r="D103" s="3">
        <v>3</v>
      </c>
      <c r="E103" s="3">
        <v>10</v>
      </c>
      <c r="F103" s="31">
        <f>SUM(B103:E103)</f>
        <v>25</v>
      </c>
      <c r="G103" s="69"/>
    </row>
    <row r="104" spans="1:7" s="61" customFormat="1" ht="14" x14ac:dyDescent="0.2">
      <c r="A104" s="85" t="s">
        <v>101</v>
      </c>
      <c r="B104" s="75">
        <v>534</v>
      </c>
      <c r="C104" s="76">
        <v>152</v>
      </c>
      <c r="D104" s="75">
        <v>67</v>
      </c>
      <c r="E104" s="75">
        <v>227</v>
      </c>
      <c r="F104" s="64">
        <f t="shared" si="5"/>
        <v>980</v>
      </c>
      <c r="G104" s="69"/>
    </row>
    <row r="105" spans="1:7" s="61" customFormat="1" ht="14" x14ac:dyDescent="0.2">
      <c r="A105" s="72" t="s">
        <v>53</v>
      </c>
      <c r="B105" s="97">
        <v>9</v>
      </c>
      <c r="C105" s="3">
        <v>3</v>
      </c>
      <c r="D105" s="3">
        <v>3</v>
      </c>
      <c r="E105" s="3">
        <v>10</v>
      </c>
      <c r="F105" s="31">
        <f t="shared" si="5"/>
        <v>25</v>
      </c>
      <c r="G105" s="69"/>
    </row>
    <row r="106" spans="1:7" s="61" customFormat="1" ht="14" x14ac:dyDescent="0.2">
      <c r="A106" s="85" t="s">
        <v>102</v>
      </c>
      <c r="B106" s="75">
        <v>631</v>
      </c>
      <c r="C106" s="76">
        <v>154</v>
      </c>
      <c r="D106" s="75">
        <v>74</v>
      </c>
      <c r="E106" s="75">
        <v>174</v>
      </c>
      <c r="F106" s="64">
        <v>1033</v>
      </c>
      <c r="G106" s="69"/>
    </row>
    <row r="107" spans="1:7" s="61" customFormat="1" ht="14" x14ac:dyDescent="0.2">
      <c r="A107" s="72" t="s">
        <v>53</v>
      </c>
      <c r="B107" s="97">
        <v>9</v>
      </c>
      <c r="C107" s="3">
        <v>3</v>
      </c>
      <c r="D107" s="3">
        <v>3</v>
      </c>
      <c r="E107" s="3">
        <v>10</v>
      </c>
      <c r="F107" s="31">
        <v>25</v>
      </c>
      <c r="G107" s="69"/>
    </row>
    <row r="108" spans="1:7" s="61" customFormat="1" ht="14" x14ac:dyDescent="0.2">
      <c r="A108" s="85" t="s">
        <v>103</v>
      </c>
      <c r="B108" s="75">
        <v>619</v>
      </c>
      <c r="C108" s="75">
        <v>132</v>
      </c>
      <c r="D108" s="75">
        <v>45</v>
      </c>
      <c r="E108" s="75">
        <v>208</v>
      </c>
      <c r="F108" s="64">
        <f t="shared" si="5"/>
        <v>1004</v>
      </c>
      <c r="G108" s="69"/>
    </row>
    <row r="109" spans="1:7" s="61" customFormat="1" ht="14" x14ac:dyDescent="0.2">
      <c r="A109" s="72" t="s">
        <v>53</v>
      </c>
      <c r="B109" s="97">
        <v>9</v>
      </c>
      <c r="C109" s="3">
        <v>4</v>
      </c>
      <c r="D109" s="3">
        <v>3</v>
      </c>
      <c r="E109" s="3">
        <v>10</v>
      </c>
      <c r="F109" s="31">
        <f t="shared" si="5"/>
        <v>26</v>
      </c>
      <c r="G109" s="69"/>
    </row>
    <row r="110" spans="1:7" s="61" customFormat="1" ht="14" x14ac:dyDescent="0.2">
      <c r="A110" s="85" t="s">
        <v>107</v>
      </c>
      <c r="B110" s="75">
        <v>546</v>
      </c>
      <c r="C110" s="75">
        <v>106</v>
      </c>
      <c r="D110" s="75">
        <v>42</v>
      </c>
      <c r="E110" s="75">
        <v>164</v>
      </c>
      <c r="F110" s="64">
        <f t="shared" si="5"/>
        <v>858</v>
      </c>
      <c r="G110" s="69"/>
    </row>
    <row r="111" spans="1:7" s="61" customFormat="1" ht="14" x14ac:dyDescent="0.2">
      <c r="A111" s="72" t="s">
        <v>53</v>
      </c>
      <c r="B111" s="97">
        <v>9</v>
      </c>
      <c r="C111" s="3">
        <v>4</v>
      </c>
      <c r="D111" s="3">
        <v>3</v>
      </c>
      <c r="E111" s="3">
        <v>10</v>
      </c>
      <c r="F111" s="31">
        <v>26</v>
      </c>
      <c r="G111" s="69"/>
    </row>
    <row r="112" spans="1:7" s="61" customFormat="1" ht="14" x14ac:dyDescent="0.2">
      <c r="A112" s="85" t="s">
        <v>108</v>
      </c>
      <c r="B112" s="75">
        <v>537</v>
      </c>
      <c r="C112" s="75">
        <v>122</v>
      </c>
      <c r="D112" s="75">
        <v>47</v>
      </c>
      <c r="E112" s="75">
        <v>362</v>
      </c>
      <c r="F112" s="64">
        <f t="shared" ref="F112:F113" si="6">SUM(B112:E112)</f>
        <v>1068</v>
      </c>
      <c r="G112" s="69"/>
    </row>
    <row r="113" spans="1:8" s="61" customFormat="1" ht="14" x14ac:dyDescent="0.2">
      <c r="A113" s="72" t="s">
        <v>53</v>
      </c>
      <c r="B113" s="97">
        <v>9</v>
      </c>
      <c r="C113" s="3">
        <v>4</v>
      </c>
      <c r="D113" s="3">
        <v>3</v>
      </c>
      <c r="E113" s="3">
        <v>11</v>
      </c>
      <c r="F113" s="31">
        <f t="shared" si="6"/>
        <v>27</v>
      </c>
      <c r="G113" s="69"/>
    </row>
    <row r="114" spans="1:8" s="61" customFormat="1" thickBot="1" x14ac:dyDescent="0.2">
      <c r="A114" s="147"/>
      <c r="B114" s="148"/>
      <c r="C114" s="148"/>
      <c r="D114" s="148"/>
      <c r="E114" s="148"/>
      <c r="F114" s="148"/>
      <c r="G114" s="149"/>
    </row>
    <row r="115" spans="1:8" s="61" customFormat="1" x14ac:dyDescent="0.15">
      <c r="A115" s="17"/>
      <c r="B115"/>
      <c r="C115"/>
      <c r="D115"/>
      <c r="E115"/>
      <c r="F115" s="77"/>
      <c r="G115" s="77"/>
      <c r="H115" s="77"/>
    </row>
    <row r="116" spans="1:8" s="77" customFormat="1" x14ac:dyDescent="0.15">
      <c r="A116"/>
      <c r="B116"/>
      <c r="C116"/>
      <c r="D116"/>
      <c r="E116"/>
      <c r="F116"/>
      <c r="G116"/>
    </row>
    <row r="117" spans="1:8" s="77" customFormat="1" x14ac:dyDescent="0.15">
      <c r="A117"/>
      <c r="B117"/>
      <c r="C117"/>
      <c r="D117"/>
      <c r="E117"/>
      <c r="F117"/>
      <c r="G117"/>
    </row>
    <row r="118" spans="1:8" s="77" customFormat="1" x14ac:dyDescent="0.15">
      <c r="A118"/>
      <c r="B118"/>
      <c r="C118"/>
      <c r="D118"/>
      <c r="E118"/>
      <c r="F118"/>
      <c r="G118"/>
      <c r="H118"/>
    </row>
    <row r="119" spans="1:8" x14ac:dyDescent="0.15">
      <c r="A119" s="61"/>
      <c r="B119" s="61"/>
      <c r="C119" s="61"/>
      <c r="D119" s="61"/>
      <c r="E119" s="61"/>
    </row>
    <row r="120" spans="1:8" x14ac:dyDescent="0.15">
      <c r="A120" s="61"/>
      <c r="B120" s="61"/>
      <c r="C120" s="61"/>
      <c r="D120" s="61"/>
      <c r="E120" s="61"/>
      <c r="F120" s="61"/>
      <c r="G120" s="61"/>
    </row>
    <row r="121" spans="1:8" x14ac:dyDescent="0.15">
      <c r="A121" s="61"/>
      <c r="B121" s="61"/>
      <c r="C121" s="61"/>
      <c r="D121" s="61"/>
      <c r="E121" s="61"/>
      <c r="F121" s="61"/>
      <c r="G121" s="61"/>
    </row>
    <row r="122" spans="1:8" x14ac:dyDescent="0.15">
      <c r="A122" s="61"/>
      <c r="B122" s="61"/>
      <c r="C122" s="61"/>
      <c r="D122" s="61"/>
      <c r="E122" s="61"/>
      <c r="F122" s="61"/>
      <c r="G122" s="61"/>
      <c r="H122" s="61"/>
    </row>
    <row r="123" spans="1:8" s="61" customFormat="1" ht="12" x14ac:dyDescent="0.15"/>
    <row r="124" spans="1:8" s="61" customFormat="1" ht="12" x14ac:dyDescent="0.15"/>
    <row r="125" spans="1:8" s="61" customFormat="1" ht="12" x14ac:dyDescent="0.15"/>
    <row r="126" spans="1:8" s="61" customFormat="1" ht="12" x14ac:dyDescent="0.15"/>
    <row r="127" spans="1:8" s="61" customFormat="1" ht="12" x14ac:dyDescent="0.15"/>
    <row r="128" spans="1:8" s="61" customFormat="1" ht="12" x14ac:dyDescent="0.15">
      <c r="B128" s="77"/>
      <c r="C128" s="77"/>
      <c r="D128" s="77"/>
      <c r="E128" s="77"/>
    </row>
    <row r="129" spans="1:8" s="61" customFormat="1" ht="12" x14ac:dyDescent="0.15">
      <c r="B129" s="77"/>
      <c r="C129" s="77"/>
      <c r="D129" s="77"/>
      <c r="E129" s="77"/>
      <c r="F129" s="77"/>
      <c r="G129" s="77"/>
    </row>
    <row r="130" spans="1:8" s="61" customFormat="1" ht="12" x14ac:dyDescent="0.15">
      <c r="A130" s="77"/>
      <c r="B130" s="77"/>
      <c r="C130" s="77"/>
      <c r="D130" s="77"/>
      <c r="E130" s="77"/>
      <c r="F130" s="77"/>
      <c r="G130" s="77"/>
    </row>
    <row r="131" spans="1:8" s="61" customFormat="1" ht="12" x14ac:dyDescent="0.15">
      <c r="F131" s="77"/>
      <c r="G131" s="77"/>
      <c r="H131" s="77"/>
    </row>
    <row r="132" spans="1:8" s="77" customFormat="1" ht="12" x14ac:dyDescent="0.15">
      <c r="A132" s="61"/>
      <c r="B132" s="61"/>
      <c r="C132" s="61"/>
      <c r="D132" s="61"/>
      <c r="E132" s="61"/>
      <c r="F132" s="61"/>
      <c r="G132" s="61"/>
    </row>
    <row r="133" spans="1:8" s="77" customFormat="1" ht="12" x14ac:dyDescent="0.15">
      <c r="A133" s="61"/>
      <c r="B133" s="61"/>
      <c r="C133" s="61"/>
      <c r="D133" s="61"/>
      <c r="E133" s="61"/>
      <c r="F133" s="61"/>
      <c r="G133" s="61"/>
    </row>
    <row r="134" spans="1:8" s="77" customFormat="1" ht="12" x14ac:dyDescent="0.15">
      <c r="A134" s="61"/>
      <c r="B134" s="61"/>
      <c r="C134" s="61"/>
      <c r="D134" s="61"/>
      <c r="E134" s="61"/>
      <c r="F134" s="61"/>
      <c r="G134" s="61"/>
      <c r="H134" s="61"/>
    </row>
    <row r="135" spans="1:8" s="61" customFormat="1" ht="12" x14ac:dyDescent="0.15"/>
    <row r="136" spans="1:8" s="61" customFormat="1" ht="12" x14ac:dyDescent="0.15"/>
    <row r="137" spans="1:8" s="61" customFormat="1" ht="12" x14ac:dyDescent="0.15"/>
    <row r="138" spans="1:8" s="61" customFormat="1" ht="12" x14ac:dyDescent="0.15"/>
    <row r="139" spans="1:8" s="61" customFormat="1" ht="12" x14ac:dyDescent="0.15"/>
    <row r="140" spans="1:8" s="61" customFormat="1" ht="12" x14ac:dyDescent="0.15"/>
    <row r="141" spans="1:8" s="61" customFormat="1" ht="12" x14ac:dyDescent="0.15"/>
    <row r="142" spans="1:8" s="61" customFormat="1" ht="12" x14ac:dyDescent="0.15"/>
    <row r="143" spans="1:8" s="61" customFormat="1" ht="12" x14ac:dyDescent="0.15"/>
    <row r="144" spans="1:8" s="61" customFormat="1" ht="12" x14ac:dyDescent="0.15"/>
    <row r="145" spans="1:8" s="61" customFormat="1" ht="12" x14ac:dyDescent="0.15"/>
    <row r="146" spans="1:8" s="61" customFormat="1" ht="12" x14ac:dyDescent="0.15"/>
    <row r="147" spans="1:8" s="61" customFormat="1" ht="12" x14ac:dyDescent="0.15"/>
    <row r="148" spans="1:8" s="61" customFormat="1" ht="12" x14ac:dyDescent="0.15"/>
    <row r="149" spans="1:8" s="61" customFormat="1" x14ac:dyDescent="0.15">
      <c r="A149" s="17"/>
      <c r="B149" s="17"/>
      <c r="C149" s="17"/>
      <c r="D149" s="17"/>
      <c r="E149" s="17"/>
    </row>
    <row r="150" spans="1:8" s="61" customFormat="1" x14ac:dyDescent="0.15">
      <c r="A150" s="17"/>
      <c r="B150"/>
      <c r="C150"/>
      <c r="D150"/>
      <c r="E150"/>
      <c r="F150" s="17"/>
      <c r="G150" s="17"/>
    </row>
    <row r="151" spans="1:8" s="61" customFormat="1" x14ac:dyDescent="0.15">
      <c r="A151" s="17"/>
      <c r="B151"/>
      <c r="C151"/>
      <c r="D151"/>
      <c r="E151"/>
      <c r="F151"/>
      <c r="G151"/>
    </row>
    <row r="152" spans="1:8" s="61" customFormat="1" x14ac:dyDescent="0.15">
      <c r="A152" s="17"/>
      <c r="B152"/>
      <c r="C152"/>
      <c r="D152"/>
      <c r="E152"/>
      <c r="F152"/>
      <c r="G152"/>
      <c r="H152" s="17"/>
    </row>
    <row r="153" spans="1:8" s="17" customFormat="1" x14ac:dyDescent="0.15">
      <c r="B153"/>
      <c r="C153"/>
      <c r="D153"/>
      <c r="E153"/>
      <c r="F153"/>
      <c r="G153"/>
      <c r="H153"/>
    </row>
    <row r="154" spans="1:8" x14ac:dyDescent="0.15">
      <c r="A154" s="17"/>
    </row>
    <row r="155" spans="1:8" x14ac:dyDescent="0.15">
      <c r="A155" s="17"/>
    </row>
    <row r="156" spans="1:8" x14ac:dyDescent="0.15">
      <c r="A156" s="17"/>
    </row>
    <row r="157" spans="1:8" x14ac:dyDescent="0.15">
      <c r="A157" s="17"/>
    </row>
    <row r="158" spans="1:8" x14ac:dyDescent="0.15">
      <c r="A158" s="17"/>
    </row>
    <row r="159" spans="1:8" x14ac:dyDescent="0.15">
      <c r="A159" s="17"/>
    </row>
    <row r="160" spans="1:8" x14ac:dyDescent="0.15">
      <c r="A160" s="17"/>
    </row>
    <row r="161" spans="1:8" x14ac:dyDescent="0.15">
      <c r="A161" s="17"/>
    </row>
    <row r="162" spans="1:8" x14ac:dyDescent="0.15">
      <c r="A162" s="17"/>
    </row>
    <row r="163" spans="1:8" x14ac:dyDescent="0.15">
      <c r="A163" s="17"/>
    </row>
    <row r="167" spans="1:8" x14ac:dyDescent="0.15">
      <c r="A167" s="17"/>
      <c r="B167" s="17"/>
      <c r="C167" s="17"/>
      <c r="D167" s="17"/>
      <c r="E167" s="17"/>
    </row>
    <row r="168" spans="1:8" x14ac:dyDescent="0.15">
      <c r="A168" s="17"/>
      <c r="F168" s="17"/>
      <c r="G168" s="17"/>
    </row>
    <row r="169" spans="1:8" x14ac:dyDescent="0.15">
      <c r="A169" s="17"/>
    </row>
    <row r="170" spans="1:8" x14ac:dyDescent="0.15">
      <c r="A170" s="17"/>
      <c r="H170" s="17"/>
    </row>
    <row r="171" spans="1:8" s="17" customFormat="1" x14ac:dyDescent="0.15">
      <c r="A171"/>
      <c r="B171"/>
      <c r="C171"/>
      <c r="D171"/>
      <c r="E171"/>
      <c r="F171"/>
      <c r="G171"/>
      <c r="H171"/>
    </row>
    <row r="177" spans="1:5" ht="13.5" customHeight="1" x14ac:dyDescent="0.15"/>
    <row r="178" spans="1:5" ht="12.75" customHeight="1" x14ac:dyDescent="0.15"/>
    <row r="179" spans="1:5" ht="13.5" customHeight="1" x14ac:dyDescent="0.15"/>
    <row r="180" spans="1:5" ht="13.5" customHeight="1" x14ac:dyDescent="0.15"/>
    <row r="181" spans="1:5" ht="12.75" customHeight="1" x14ac:dyDescent="0.15"/>
    <row r="182" spans="1:5" ht="15.75" customHeight="1" x14ac:dyDescent="0.15"/>
    <row r="187" spans="1:5" x14ac:dyDescent="0.15">
      <c r="A187" s="78"/>
      <c r="B187" s="79"/>
      <c r="C187" s="79"/>
      <c r="D187" s="79"/>
      <c r="E187" s="79"/>
    </row>
    <row r="188" spans="1:5" x14ac:dyDescent="0.15">
      <c r="A188" s="78"/>
      <c r="B188" s="17"/>
      <c r="C188" s="17"/>
      <c r="D188" s="17"/>
      <c r="E188" s="17"/>
    </row>
    <row r="189" spans="1:5" x14ac:dyDescent="0.15">
      <c r="A189" s="17"/>
      <c r="B189" s="17"/>
      <c r="C189" s="17"/>
      <c r="D189" s="17"/>
      <c r="E189" s="17"/>
    </row>
    <row r="190" spans="1:5" x14ac:dyDescent="0.15">
      <c r="A190" s="78"/>
      <c r="C190" s="17"/>
      <c r="D190" s="17"/>
      <c r="E190" s="17"/>
    </row>
    <row r="191" spans="1:5" x14ac:dyDescent="0.15">
      <c r="A191" s="78"/>
    </row>
    <row r="197" spans="1:8" ht="18" x14ac:dyDescent="0.2">
      <c r="F197" s="80"/>
    </row>
    <row r="198" spans="1:8" x14ac:dyDescent="0.15">
      <c r="F198" s="17"/>
    </row>
    <row r="199" spans="1:8" x14ac:dyDescent="0.15">
      <c r="F199" s="17"/>
    </row>
    <row r="200" spans="1:8" x14ac:dyDescent="0.15">
      <c r="F200" s="17"/>
    </row>
    <row r="201" spans="1:8" x14ac:dyDescent="0.15">
      <c r="F201" s="17"/>
      <c r="G201" s="17"/>
    </row>
    <row r="202" spans="1:8" x14ac:dyDescent="0.15">
      <c r="F202" s="61"/>
    </row>
    <row r="203" spans="1:8" x14ac:dyDescent="0.15">
      <c r="F203" s="61"/>
      <c r="G203" s="17"/>
      <c r="H203" s="17"/>
    </row>
    <row r="204" spans="1:8" s="17" customFormat="1" x14ac:dyDescent="0.15">
      <c r="A204"/>
      <c r="B204"/>
      <c r="C204"/>
      <c r="D204"/>
      <c r="E204"/>
      <c r="F204" s="61"/>
      <c r="H204"/>
    </row>
    <row r="205" spans="1:8" x14ac:dyDescent="0.15">
      <c r="F205" s="61"/>
      <c r="G205" s="61"/>
      <c r="H205" s="17"/>
    </row>
    <row r="206" spans="1:8" s="17" customFormat="1" x14ac:dyDescent="0.15">
      <c r="A206"/>
      <c r="B206"/>
      <c r="C206"/>
      <c r="D206"/>
      <c r="E206"/>
      <c r="F206" s="61"/>
      <c r="G206" s="61"/>
    </row>
    <row r="207" spans="1:8" s="17" customFormat="1" x14ac:dyDescent="0.15">
      <c r="A207"/>
      <c r="B207"/>
      <c r="C207"/>
      <c r="D207"/>
      <c r="E207"/>
      <c r="F207" s="61"/>
      <c r="G207" s="61"/>
      <c r="H207" s="61"/>
    </row>
    <row r="208" spans="1:8" s="61" customFormat="1" x14ac:dyDescent="0.15">
      <c r="A208"/>
      <c r="B208"/>
      <c r="C208"/>
      <c r="D208"/>
      <c r="E208"/>
      <c r="F208" s="77"/>
      <c r="G208" s="77"/>
    </row>
    <row r="209" spans="1:8" s="61" customFormat="1" x14ac:dyDescent="0.15">
      <c r="A209"/>
      <c r="B209"/>
      <c r="C209"/>
      <c r="D209"/>
      <c r="E209"/>
      <c r="F209" s="77"/>
      <c r="G209" s="77"/>
    </row>
    <row r="210" spans="1:8" s="61" customFormat="1" x14ac:dyDescent="0.15">
      <c r="A210"/>
      <c r="B210"/>
      <c r="C210"/>
      <c r="D210"/>
      <c r="E210"/>
      <c r="F210" s="77"/>
      <c r="G210" s="77"/>
      <c r="H210" s="77"/>
    </row>
    <row r="211" spans="1:8" s="77" customFormat="1" x14ac:dyDescent="0.15">
      <c r="A211"/>
      <c r="B211"/>
      <c r="C211"/>
      <c r="D211"/>
      <c r="E211"/>
    </row>
    <row r="212" spans="1:8" s="77" customFormat="1" x14ac:dyDescent="0.15">
      <c r="A212"/>
      <c r="B212"/>
      <c r="C212"/>
      <c r="D212"/>
      <c r="E212"/>
      <c r="F212"/>
      <c r="G212"/>
    </row>
    <row r="213" spans="1:8" s="77" customFormat="1" x14ac:dyDescent="0.15">
      <c r="A213"/>
      <c r="B213"/>
      <c r="C213"/>
      <c r="D213"/>
      <c r="E213"/>
      <c r="F213"/>
      <c r="G213"/>
    </row>
    <row r="214" spans="1:8" s="77" customFormat="1" x14ac:dyDescent="0.15">
      <c r="A214"/>
      <c r="B214"/>
      <c r="C214"/>
      <c r="D214"/>
      <c r="E214"/>
      <c r="F214"/>
      <c r="G214"/>
      <c r="H214"/>
    </row>
    <row r="219" spans="1:8" x14ac:dyDescent="0.15">
      <c r="F219" s="79"/>
    </row>
    <row r="223" spans="1:8" x14ac:dyDescent="0.15">
      <c r="G223" s="79"/>
    </row>
    <row r="225" spans="1:8" x14ac:dyDescent="0.15">
      <c r="H225" s="79"/>
    </row>
    <row r="226" spans="1:8" s="79" customFormat="1" x14ac:dyDescent="0.15">
      <c r="A226"/>
      <c r="B226"/>
      <c r="C226"/>
      <c r="D226"/>
      <c r="E226"/>
      <c r="F226"/>
      <c r="G226"/>
      <c r="H226"/>
    </row>
  </sheetData>
  <mergeCells count="2">
    <mergeCell ref="A1:G4"/>
    <mergeCell ref="A114:G114"/>
  </mergeCells>
  <phoneticPr fontId="6" type="noConversion"/>
  <pageMargins left="0.7" right="0.7" top="0.75" bottom="0.75" header="0.5" footer="0.5"/>
  <pageSetup scale="66" fitToHeight="0" orientation="portrait" r:id="rId1"/>
  <headerFooter alignWithMargins="0"/>
  <ignoredErrors>
    <ignoredError sqref="F9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672485-7a56-418b-ad40-b1fcdec6b8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9D8516E911D46AA5376B1DC50759F" ma:contentTypeVersion="12" ma:contentTypeDescription="Create a new document." ma:contentTypeScope="" ma:versionID="650e0a7b8d03d33097ffad080fa05d22">
  <xsd:schema xmlns:xsd="http://www.w3.org/2001/XMLSchema" xmlns:xs="http://www.w3.org/2001/XMLSchema" xmlns:p="http://schemas.microsoft.com/office/2006/metadata/properties" xmlns:ns3="00672485-7a56-418b-ad40-b1fcdec6b84e" xmlns:ns4="d0b53e07-66e0-4339-93a5-5fc5b498af67" targetNamespace="http://schemas.microsoft.com/office/2006/metadata/properties" ma:root="true" ma:fieldsID="1ade04756aacfb8419a403194dea3507" ns3:_="" ns4:_="">
    <xsd:import namespace="00672485-7a56-418b-ad40-b1fcdec6b84e"/>
    <xsd:import namespace="d0b53e07-66e0-4339-93a5-5fc5b498a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72485-7a56-418b-ad40-b1fcdec6b8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53e07-66e0-4339-93a5-5fc5b498a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6FCA2-FC56-4DD1-8EED-8EC29DDDAC75}">
  <ds:schemaRefs>
    <ds:schemaRef ds:uri="http://www.w3.org/XML/1998/namespace"/>
    <ds:schemaRef ds:uri="http://purl.org/dc/dcmitype/"/>
    <ds:schemaRef ds:uri="http://schemas.microsoft.com/office/2006/documentManagement/types"/>
    <ds:schemaRef ds:uri="00672485-7a56-418b-ad40-b1fcdec6b84e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d0b53e07-66e0-4339-93a5-5fc5b498af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EB9FF2-B611-4B45-8AF1-73B68484B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E18A3-217F-40B1-8ED7-89BDACA99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72485-7a56-418b-ad40-b1fcdec6b84e"/>
    <ds:schemaRef ds:uri="d0b53e07-66e0-4339-93a5-5fc5b498a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Comparison</vt:lpstr>
      <vt:lpstr>LTD Summary</vt:lpstr>
      <vt:lpstr>All Street Counts LTD</vt:lpstr>
      <vt:lpstr>'All Street Counts LTD'!Print_Area</vt:lpstr>
      <vt:lpstr>'All Street Counts LTD'!Print_Titles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Miami-Dade</dc:creator>
  <cp:keywords/>
  <dc:description/>
  <cp:lastModifiedBy>Lisa Mozloom</cp:lastModifiedBy>
  <cp:revision/>
  <dcterms:created xsi:type="dcterms:W3CDTF">2006-02-08T18:49:05Z</dcterms:created>
  <dcterms:modified xsi:type="dcterms:W3CDTF">2025-09-23T20:53:17Z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0x010100E1F9D8516E911D46AA5376B1DC50759F</vt:lpwstr>
  </property>
</Properties>
</file>